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clockcpa-my.sharepoint.com/personal/michaelhuang_clockcpa_onmicrosoft_com/Documents/正風外勤/外勤底稿/115SIIR/提供業者/"/>
    </mc:Choice>
  </mc:AlternateContent>
  <xr:revisionPtr revIDLastSave="11" documentId="13_ncr:1_{CD5F28B8-A3ED-44D3-B067-0A65DF06D41D}" xr6:coauthVersionLast="47" xr6:coauthVersionMax="47" xr10:uidLastSave="{15118CF3-3C54-47F2-9F2A-F7BAE512FB6A}"/>
  <bookViews>
    <workbookView xWindow="-108" yWindow="-108" windowWidth="23256" windowHeight="13896" tabRatio="714" xr2:uid="{00000000-000D-0000-FFFF-FFFF00000000}"/>
  </bookViews>
  <sheets>
    <sheet name="計畫經費彙總表" sheetId="1" r:id="rId1"/>
    <sheet name="人事費" sheetId="2" r:id="rId2"/>
    <sheet name="加班記錄" sheetId="3" r:id="rId3"/>
    <sheet name="顧問" sheetId="4" r:id="rId4"/>
    <sheet name="工時記錄表" sheetId="5" r:id="rId5"/>
    <sheet name="材料費" sheetId="6" r:id="rId6"/>
    <sheet name="設備使用費" sheetId="7" r:id="rId7"/>
    <sheet name="設備使用記錄表" sheetId="8" r:id="rId8"/>
    <sheet name="設備維護費" sheetId="9" r:id="rId9"/>
    <sheet name="雲端及人工智慧服務使用費" sheetId="18" r:id="rId10"/>
    <sheet name="雲端及人工智慧服務使用記錄表" sheetId="19" r:id="rId11"/>
    <sheet name="技術購買費" sheetId="10" r:id="rId12"/>
    <sheet name="委託研究費" sheetId="11" r:id="rId13"/>
    <sheet name="委託勞務費" sheetId="12" r:id="rId14"/>
    <sheet name="國內差旅費" sheetId="13" r:id="rId15"/>
    <sheet name="國外差旅費" sheetId="15" r:id="rId16"/>
    <sheet name="研發成果廣告宣傳支出" sheetId="14" r:id="rId17"/>
    <sheet name="其他推廣宣傳支出" sheetId="16" r:id="rId18"/>
  </sheets>
  <definedNames>
    <definedName name="_xlnm.Print_Area" localSheetId="1">人事費!$A$1:$I$34</definedName>
    <definedName name="_xlnm.Print_Area" localSheetId="4">工時記錄表!$A$1:$AJ$33</definedName>
    <definedName name="_xlnm.Print_Area" localSheetId="2">加班記錄!$A$1:$F$14</definedName>
    <definedName name="_xlnm.Print_Area" localSheetId="11">技術購買費!$A$1:$I$19</definedName>
    <definedName name="_xlnm.Print_Area" localSheetId="5">材料費!$A$1:$J$38</definedName>
    <definedName name="_xlnm.Print_Area" localSheetId="17">其他推廣宣傳支出!$A$1:$J$30</definedName>
    <definedName name="_xlnm.Print_Area" localSheetId="16">研發成果廣告宣傳支出!$A$1:$J$27</definedName>
    <definedName name="_xlnm.Print_Area" localSheetId="0">計畫經費彙總表!$A$1:$M$33</definedName>
    <definedName name="_xlnm.Print_Area" localSheetId="14">國內差旅費!$A$1:$N$24</definedName>
    <definedName name="_xlnm.Print_Area" localSheetId="15">國外差旅費!$A$1:$N$24</definedName>
    <definedName name="_xlnm.Print_Area" localSheetId="7">設備使用記錄表!$A$1:$AJ$24</definedName>
    <definedName name="_xlnm.Print_Area" localSheetId="6">設備使用費!$A$1:$K$34</definedName>
    <definedName name="_xlnm.Print_Area" localSheetId="8">設備維護費!$A$1:$M$24</definedName>
    <definedName name="_xlnm.Print_Area" localSheetId="3">顧問!$A$1:$E$22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9" l="1"/>
  <c r="C7" i="19"/>
  <c r="C8" i="19"/>
  <c r="C9" i="19"/>
  <c r="C10" i="19"/>
  <c r="C11" i="19"/>
  <c r="C12" i="19"/>
  <c r="C13" i="19"/>
  <c r="C14" i="19"/>
  <c r="C15" i="19"/>
  <c r="C5" i="19"/>
  <c r="B10" i="8"/>
  <c r="AG24" i="5"/>
  <c r="AI24" i="5" s="1"/>
  <c r="F26" i="2" s="1"/>
  <c r="AG12" i="5"/>
  <c r="AI12" i="5" s="1"/>
  <c r="F14" i="2" s="1"/>
  <c r="G14" i="2" s="1"/>
  <c r="I14" i="2" s="1"/>
  <c r="AG13" i="5"/>
  <c r="AI13" i="5" s="1"/>
  <c r="F15" i="2" s="1"/>
  <c r="AG14" i="5"/>
  <c r="AI14" i="5" s="1"/>
  <c r="F16" i="2" s="1"/>
  <c r="G16" i="2" s="1"/>
  <c r="I16" i="2" s="1"/>
  <c r="AG15" i="5"/>
  <c r="AI15" i="5" s="1"/>
  <c r="F17" i="2" s="1"/>
  <c r="AG16" i="5"/>
  <c r="AG17" i="5"/>
  <c r="AG18" i="5"/>
  <c r="AG19" i="5"/>
  <c r="AG20" i="5"/>
  <c r="AI20" i="5" s="1"/>
  <c r="F22" i="2" s="1"/>
  <c r="AG21" i="5"/>
  <c r="AG22" i="5"/>
  <c r="AI22" i="5" s="1"/>
  <c r="F24" i="2" s="1"/>
  <c r="AG23" i="5"/>
  <c r="AI23" i="5" s="1"/>
  <c r="F25" i="2" s="1"/>
  <c r="G25" i="2" s="1"/>
  <c r="I25" i="2" s="1"/>
  <c r="B28" i="2"/>
  <c r="C28" i="2"/>
  <c r="D28" i="2"/>
  <c r="E26" i="2"/>
  <c r="E11" i="2"/>
  <c r="E12" i="2"/>
  <c r="E13" i="2"/>
  <c r="E14" i="2"/>
  <c r="E15" i="2"/>
  <c r="E16" i="2"/>
  <c r="E17" i="2"/>
  <c r="E18" i="2"/>
  <c r="E19" i="2"/>
  <c r="E20" i="2"/>
  <c r="E21" i="2"/>
  <c r="E22" i="2"/>
  <c r="E23" i="2"/>
  <c r="E24" i="2"/>
  <c r="E25" i="2"/>
  <c r="AG9" i="5"/>
  <c r="AI9" i="5" s="1"/>
  <c r="F11" i="2" s="1"/>
  <c r="AG10" i="5"/>
  <c r="AI10" i="5" s="1"/>
  <c r="F12" i="2" s="1"/>
  <c r="AG11" i="5"/>
  <c r="AI11" i="5" s="1"/>
  <c r="F13" i="2" s="1"/>
  <c r="AI16" i="5"/>
  <c r="F18" i="2" s="1"/>
  <c r="AI17" i="5"/>
  <c r="F19" i="2" s="1"/>
  <c r="AI18" i="5"/>
  <c r="F20" i="2" s="1"/>
  <c r="AI19" i="5"/>
  <c r="F21" i="2" s="1"/>
  <c r="AI21" i="5"/>
  <c r="F23" i="2" s="1"/>
  <c r="M16" i="9"/>
  <c r="D8" i="1"/>
  <c r="D16" i="1"/>
  <c r="D17" i="1"/>
  <c r="E10" i="2"/>
  <c r="E15" i="4"/>
  <c r="E8" i="2"/>
  <c r="E7" i="2"/>
  <c r="D9" i="1"/>
  <c r="J7" i="14"/>
  <c r="J7" i="16"/>
  <c r="J8" i="16"/>
  <c r="J9" i="16"/>
  <c r="J10" i="16"/>
  <c r="J11" i="16"/>
  <c r="J12" i="16"/>
  <c r="J13" i="16"/>
  <c r="J14" i="16"/>
  <c r="J15" i="16"/>
  <c r="J16" i="16"/>
  <c r="J17" i="16"/>
  <c r="J6" i="16"/>
  <c r="J8" i="14"/>
  <c r="J9" i="14"/>
  <c r="J10" i="14"/>
  <c r="J11" i="14"/>
  <c r="J12" i="14"/>
  <c r="J13" i="14"/>
  <c r="J14" i="14"/>
  <c r="J15" i="14"/>
  <c r="J16" i="14"/>
  <c r="J17" i="14"/>
  <c r="J6" i="14"/>
  <c r="J7" i="6"/>
  <c r="J8" i="6"/>
  <c r="J9" i="6"/>
  <c r="J10" i="6"/>
  <c r="J11" i="6"/>
  <c r="J12" i="6"/>
  <c r="J13" i="6"/>
  <c r="J14" i="6"/>
  <c r="J15" i="6"/>
  <c r="J16" i="6"/>
  <c r="J17" i="6"/>
  <c r="J18" i="6"/>
  <c r="J19" i="6"/>
  <c r="J20" i="6"/>
  <c r="J21" i="6"/>
  <c r="J22" i="6"/>
  <c r="J23" i="6"/>
  <c r="J24" i="6"/>
  <c r="J25" i="6"/>
  <c r="J26" i="6"/>
  <c r="J6" i="6"/>
  <c r="A1" i="19"/>
  <c r="AI15" i="19"/>
  <c r="AK15" i="19" s="1"/>
  <c r="K15" i="18" s="1"/>
  <c r="L15" i="18" s="1"/>
  <c r="AI14" i="19"/>
  <c r="AK14" i="19" s="1"/>
  <c r="K14" i="18" s="1"/>
  <c r="L14" i="18" s="1"/>
  <c r="AI13" i="19"/>
  <c r="AK13" i="19" s="1"/>
  <c r="K13" i="18" s="1"/>
  <c r="L13" i="18" s="1"/>
  <c r="AI12" i="19"/>
  <c r="AK12" i="19" s="1"/>
  <c r="K12" i="18" s="1"/>
  <c r="L12" i="18" s="1"/>
  <c r="AI11" i="19"/>
  <c r="AK11" i="19" s="1"/>
  <c r="K11" i="18" s="1"/>
  <c r="L11" i="18" s="1"/>
  <c r="AI10" i="19"/>
  <c r="AK10" i="19" s="1"/>
  <c r="K10" i="18" s="1"/>
  <c r="L10" i="18" s="1"/>
  <c r="AI9" i="19"/>
  <c r="AK9" i="19" s="1"/>
  <c r="K9" i="18" s="1"/>
  <c r="L9" i="18" s="1"/>
  <c r="AI8" i="19"/>
  <c r="AK8" i="19" s="1"/>
  <c r="K8" i="18" s="1"/>
  <c r="L8" i="18" s="1"/>
  <c r="AI7" i="19"/>
  <c r="AK7" i="19" s="1"/>
  <c r="K7" i="18" s="1"/>
  <c r="L7" i="18" s="1"/>
  <c r="AI6" i="19"/>
  <c r="AK6" i="19" s="1"/>
  <c r="K6" i="18" s="1"/>
  <c r="L6" i="18" s="1"/>
  <c r="AI5" i="19"/>
  <c r="AK5" i="19" s="1"/>
  <c r="K5" i="18" s="1"/>
  <c r="L5" i="18" s="1"/>
  <c r="L16" i="18" s="1"/>
  <c r="A1" i="18"/>
  <c r="G16" i="1"/>
  <c r="G14" i="1"/>
  <c r="G13" i="1"/>
  <c r="G12" i="1"/>
  <c r="C25" i="1"/>
  <c r="B25" i="1"/>
  <c r="D23" i="1"/>
  <c r="D20" i="1"/>
  <c r="D13" i="1"/>
  <c r="D14" i="1"/>
  <c r="D12" i="1"/>
  <c r="I24" i="7"/>
  <c r="I23" i="7"/>
  <c r="I22" i="7"/>
  <c r="I21" i="7"/>
  <c r="I20" i="7"/>
  <c r="I19" i="7"/>
  <c r="A1" i="16"/>
  <c r="F25" i="1"/>
  <c r="E25" i="1"/>
  <c r="K23" i="1"/>
  <c r="G23" i="1"/>
  <c r="G24" i="1"/>
  <c r="D24" i="1"/>
  <c r="I12" i="7"/>
  <c r="I11" i="7"/>
  <c r="I10" i="7"/>
  <c r="I9" i="7"/>
  <c r="I8" i="7"/>
  <c r="I7" i="7"/>
  <c r="AH14" i="8"/>
  <c r="AH13" i="8"/>
  <c r="AH18" i="8"/>
  <c r="AJ18" i="8" s="1"/>
  <c r="J24" i="7" s="1"/>
  <c r="B18" i="8"/>
  <c r="J18" i="16" l="1"/>
  <c r="J24" i="1" s="1"/>
  <c r="G21" i="2"/>
  <c r="I21" i="2" s="1"/>
  <c r="G20" i="2"/>
  <c r="I20" i="2" s="1"/>
  <c r="G19" i="2"/>
  <c r="I19" i="2" s="1"/>
  <c r="G15" i="2"/>
  <c r="G23" i="2"/>
  <c r="I23" i="2" s="1"/>
  <c r="G22" i="2"/>
  <c r="I22" i="2" s="1"/>
  <c r="G13" i="2"/>
  <c r="I13" i="2" s="1"/>
  <c r="G17" i="2"/>
  <c r="I17" i="2" s="1"/>
  <c r="G26" i="2"/>
  <c r="I26" i="2" s="1"/>
  <c r="I15" i="2"/>
  <c r="G12" i="2"/>
  <c r="I12" i="2" s="1"/>
  <c r="G18" i="2"/>
  <c r="I18" i="2" s="1"/>
  <c r="G11" i="2"/>
  <c r="I11" i="2" s="1"/>
  <c r="G24" i="2"/>
  <c r="I24" i="2" s="1"/>
  <c r="H24" i="1"/>
  <c r="K24" i="7"/>
  <c r="J14" i="1" l="1"/>
  <c r="M14" i="1" s="1"/>
  <c r="I24" i="1"/>
  <c r="K24" i="1"/>
  <c r="AH17" i="8"/>
  <c r="AJ17" i="8" s="1"/>
  <c r="J23" i="7" s="1"/>
  <c r="K23" i="7" s="1"/>
  <c r="AH16" i="8"/>
  <c r="AJ16" i="8" s="1"/>
  <c r="J22" i="7" s="1"/>
  <c r="K22" i="7" s="1"/>
  <c r="AH15" i="8"/>
  <c r="AJ15" i="8" s="1"/>
  <c r="J21" i="7" s="1"/>
  <c r="AH11" i="8"/>
  <c r="AJ11" i="8" s="1"/>
  <c r="J12" i="7" s="1"/>
  <c r="AH10" i="8"/>
  <c r="AJ10" i="8" s="1"/>
  <c r="J11" i="7" s="1"/>
  <c r="AH9" i="8"/>
  <c r="AJ9" i="8" s="1"/>
  <c r="J10" i="7" s="1"/>
  <c r="B17" i="8"/>
  <c r="B16" i="8"/>
  <c r="B15" i="8"/>
  <c r="B14" i="8"/>
  <c r="B13" i="8"/>
  <c r="B11" i="8"/>
  <c r="B9" i="8"/>
  <c r="B8" i="8"/>
  <c r="B7" i="8"/>
  <c r="B6" i="8"/>
  <c r="N13" i="15"/>
  <c r="N12" i="15"/>
  <c r="N11" i="15"/>
  <c r="N10" i="15"/>
  <c r="N9" i="15"/>
  <c r="N8" i="15"/>
  <c r="N7" i="15"/>
  <c r="N6" i="15"/>
  <c r="N13" i="13"/>
  <c r="N12" i="13"/>
  <c r="N11" i="13"/>
  <c r="N10" i="13"/>
  <c r="N9" i="13"/>
  <c r="N8" i="13"/>
  <c r="N7" i="13"/>
  <c r="N6" i="13"/>
  <c r="H14" i="1" l="1"/>
  <c r="L24" i="1"/>
  <c r="D21" i="1"/>
  <c r="G21" i="1"/>
  <c r="G20" i="1"/>
  <c r="N14" i="15"/>
  <c r="J21" i="1" s="1"/>
  <c r="A1" i="15"/>
  <c r="D10" i="1"/>
  <c r="J18" i="14"/>
  <c r="J23" i="1" s="1"/>
  <c r="I23" i="1" s="1"/>
  <c r="L23" i="1" s="1"/>
  <c r="M23" i="1" s="1"/>
  <c r="I12" i="12"/>
  <c r="J18" i="1" s="1"/>
  <c r="I12" i="11"/>
  <c r="J17" i="1" s="1"/>
  <c r="I12" i="10"/>
  <c r="J16" i="1" s="1"/>
  <c r="J13" i="1"/>
  <c r="J27" i="6"/>
  <c r="J10" i="1" s="1"/>
  <c r="J9" i="1"/>
  <c r="E11" i="3"/>
  <c r="A1" i="14"/>
  <c r="A1" i="13"/>
  <c r="A1" i="12"/>
  <c r="A1" i="11"/>
  <c r="A1" i="10"/>
  <c r="A1" i="9"/>
  <c r="D7" i="9"/>
  <c r="C6" i="9"/>
  <c r="A1" i="8"/>
  <c r="A1" i="7"/>
  <c r="A1" i="6"/>
  <c r="A1" i="5"/>
  <c r="A1" i="4"/>
  <c r="A1" i="3"/>
  <c r="H10" i="2"/>
  <c r="H9" i="2"/>
  <c r="H8" i="2"/>
  <c r="H7" i="2"/>
  <c r="H28" i="2" s="1"/>
  <c r="A1" i="2"/>
  <c r="N14" i="13"/>
  <c r="J20" i="1" s="1"/>
  <c r="AJ14" i="8"/>
  <c r="J20" i="7" s="1"/>
  <c r="AJ13" i="8"/>
  <c r="J19" i="7" s="1"/>
  <c r="AH8" i="8"/>
  <c r="AJ8" i="8" s="1"/>
  <c r="J9" i="7" s="1"/>
  <c r="AH7" i="8"/>
  <c r="AJ7" i="8" s="1"/>
  <c r="J8" i="7" s="1"/>
  <c r="AH6" i="8"/>
  <c r="AJ6" i="8" s="1"/>
  <c r="J7" i="7" s="1"/>
  <c r="K21" i="7"/>
  <c r="K12" i="7"/>
  <c r="K11" i="7"/>
  <c r="K10" i="7"/>
  <c r="AG8" i="5"/>
  <c r="AI8" i="5" s="1"/>
  <c r="F10" i="2" s="1"/>
  <c r="AG7" i="5"/>
  <c r="AI7" i="5" s="1"/>
  <c r="F9" i="2" s="1"/>
  <c r="AG6" i="5"/>
  <c r="AI6" i="5" s="1"/>
  <c r="F8" i="2" s="1"/>
  <c r="G8" i="2" s="1"/>
  <c r="AG5" i="5"/>
  <c r="AI5" i="5" s="1"/>
  <c r="F7" i="2" s="1"/>
  <c r="E9" i="2"/>
  <c r="E28" i="2" s="1"/>
  <c r="G18" i="1"/>
  <c r="D18" i="1"/>
  <c r="G17" i="1"/>
  <c r="G10" i="1"/>
  <c r="G9" i="1"/>
  <c r="G8" i="1"/>
  <c r="D25" i="1" l="1"/>
  <c r="M13" i="1"/>
  <c r="H13" i="1"/>
  <c r="I14" i="1"/>
  <c r="L14" i="1" s="1"/>
  <c r="K14" i="1"/>
  <c r="G25" i="1"/>
  <c r="M24" i="1"/>
  <c r="H10" i="1"/>
  <c r="K10" i="1" s="1"/>
  <c r="K20" i="7"/>
  <c r="K19" i="7"/>
  <c r="H20" i="1"/>
  <c r="K20" i="1" s="1"/>
  <c r="K21" i="1"/>
  <c r="H17" i="1"/>
  <c r="I17" i="1" s="1"/>
  <c r="L17" i="1" s="1"/>
  <c r="G10" i="2"/>
  <c r="I10" i="2" s="1"/>
  <c r="C7" i="9"/>
  <c r="K7" i="7"/>
  <c r="K8" i="7"/>
  <c r="H9" i="1"/>
  <c r="K9" i="1" s="1"/>
  <c r="G9" i="2"/>
  <c r="I9" i="2" s="1"/>
  <c r="H16" i="1"/>
  <c r="K16" i="1" s="1"/>
  <c r="K9" i="7"/>
  <c r="H18" i="1"/>
  <c r="K18" i="1" s="1"/>
  <c r="D6" i="9"/>
  <c r="I8" i="2"/>
  <c r="K13" i="1" l="1"/>
  <c r="I13" i="1"/>
  <c r="L13" i="1" s="1"/>
  <c r="K13" i="7"/>
  <c r="K25" i="7"/>
  <c r="I20" i="1"/>
  <c r="L20" i="1" s="1"/>
  <c r="M20" i="1" s="1"/>
  <c r="I21" i="1"/>
  <c r="L21" i="1" s="1"/>
  <c r="M21" i="1" s="1"/>
  <c r="K17" i="1"/>
  <c r="M17" i="1" s="1"/>
  <c r="I10" i="1"/>
  <c r="L10" i="1" s="1"/>
  <c r="M10" i="1" s="1"/>
  <c r="I9" i="1"/>
  <c r="L9" i="1" s="1"/>
  <c r="M9" i="1" s="1"/>
  <c r="I16" i="1"/>
  <c r="L16" i="1" s="1"/>
  <c r="M16" i="1" s="1"/>
  <c r="G7" i="2"/>
  <c r="I18" i="1"/>
  <c r="I7" i="2" l="1"/>
  <c r="G28" i="2"/>
  <c r="K26" i="7"/>
  <c r="J12" i="1" s="1"/>
  <c r="L18" i="1"/>
  <c r="M18" i="1" s="1"/>
  <c r="I28" i="2" l="1"/>
  <c r="J8" i="1" s="1"/>
  <c r="M12" i="1"/>
  <c r="H12" i="1"/>
  <c r="H8" i="1" l="1"/>
  <c r="J25" i="1"/>
  <c r="K12" i="1"/>
  <c r="I12" i="1"/>
  <c r="L12" i="1" s="1"/>
  <c r="L11" i="1"/>
  <c r="K11" i="1"/>
  <c r="H25" i="1"/>
  <c r="K8" i="1"/>
  <c r="I8" i="1"/>
  <c r="I25" i="1" l="1"/>
  <c r="K25" i="1"/>
  <c r="M11" i="1"/>
  <c r="L8" i="1"/>
  <c r="L25" i="1" s="1"/>
  <c r="M8" i="1" l="1"/>
  <c r="M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DF65C2C5-0DD8-441A-8105-6310BDCB2489}">
      <text>
        <r>
          <rPr>
            <b/>
            <sz val="9"/>
            <color indexed="81"/>
            <rFont val="細明體"/>
            <family val="3"/>
            <charset val="136"/>
          </rPr>
          <t>填表注意事項</t>
        </r>
        <r>
          <rPr>
            <b/>
            <sz val="9"/>
            <color indexed="81"/>
            <rFont val="Tahoma"/>
            <family val="2"/>
          </rPr>
          <t xml:space="preserve">:
</t>
        </r>
        <r>
          <rPr>
            <sz val="9"/>
            <color indexed="81"/>
            <rFont val="Tahoma"/>
            <family val="2"/>
          </rPr>
          <t>1.</t>
        </r>
        <r>
          <rPr>
            <sz val="9"/>
            <color indexed="81"/>
            <rFont val="細明體"/>
            <family val="3"/>
            <charset val="136"/>
          </rPr>
          <t xml:space="preserve">標示綠色者為可修改欄位
</t>
        </r>
        <r>
          <rPr>
            <sz val="9"/>
            <color indexed="81"/>
            <rFont val="Tahoma"/>
            <family val="2"/>
          </rPr>
          <t>2.</t>
        </r>
        <r>
          <rPr>
            <sz val="9"/>
            <color indexed="81"/>
            <rFont val="細明體"/>
            <family val="3"/>
            <charset val="136"/>
          </rPr>
          <t xml:space="preserve">標示藍色的三個技術移轉科目小計欄位，只有在當月份技術移轉交易對象不只一家，需要同時連結多張專帳表格時才修改公式，否則請勿修改公式
</t>
        </r>
        <r>
          <rPr>
            <sz val="9"/>
            <color indexed="81"/>
            <rFont val="Tahoma"/>
            <family val="2"/>
          </rPr>
          <t>3.</t>
        </r>
        <r>
          <rPr>
            <sz val="9"/>
            <color indexed="81"/>
            <rFont val="細明體"/>
            <family val="3"/>
            <charset val="136"/>
          </rPr>
          <t>白色的欄位建議勿修改</t>
        </r>
        <r>
          <rPr>
            <sz val="9"/>
            <color indexed="81"/>
            <rFont val="Tahoma"/>
            <family val="2"/>
          </rPr>
          <t>(</t>
        </r>
        <r>
          <rPr>
            <sz val="9"/>
            <color indexed="81"/>
            <rFont val="細明體"/>
            <family val="3"/>
            <charset val="136"/>
          </rPr>
          <t>該等欄位大部分已經鎖定無法修改</t>
        </r>
        <r>
          <rPr>
            <sz val="9"/>
            <color indexed="81"/>
            <rFont val="Tahoma"/>
            <family val="2"/>
          </rPr>
          <t>)
4.</t>
        </r>
        <r>
          <rPr>
            <sz val="9"/>
            <color indexed="81"/>
            <rFont val="細明體"/>
            <family val="3"/>
            <charset val="136"/>
          </rPr>
          <t>列印時注意上期累計支用數</t>
        </r>
        <r>
          <rPr>
            <sz val="9"/>
            <color indexed="81"/>
            <rFont val="Tahoma"/>
            <family val="2"/>
          </rPr>
          <t>(EFG</t>
        </r>
        <r>
          <rPr>
            <sz val="9"/>
            <color indexed="81"/>
            <rFont val="細明體"/>
            <family val="3"/>
            <charset val="136"/>
          </rPr>
          <t>三欄</t>
        </r>
        <r>
          <rPr>
            <sz val="9"/>
            <color indexed="81"/>
            <rFont val="Tahoma"/>
            <family val="2"/>
          </rPr>
          <t>)</t>
        </r>
        <r>
          <rPr>
            <sz val="9"/>
            <color indexed="81"/>
            <rFont val="細明體"/>
            <family val="3"/>
            <charset val="136"/>
          </rPr>
          <t xml:space="preserve">請隱藏起來
</t>
        </r>
        <r>
          <rPr>
            <sz val="9"/>
            <color indexed="81"/>
            <rFont val="Tahoma"/>
            <family val="2"/>
          </rPr>
          <t>5.</t>
        </r>
        <r>
          <rPr>
            <sz val="9"/>
            <color indexed="81"/>
            <rFont val="細明體"/>
            <family val="3"/>
            <charset val="136"/>
          </rPr>
          <t>每個月填一份經費累計表</t>
        </r>
        <r>
          <rPr>
            <sz val="9"/>
            <color indexed="81"/>
            <rFont val="Tahoma"/>
            <family val="2"/>
          </rPr>
          <t>excel</t>
        </r>
        <r>
          <rPr>
            <sz val="9"/>
            <color indexed="81"/>
            <rFont val="細明體"/>
            <family val="3"/>
            <charset val="136"/>
          </rPr>
          <t>檔，請勿把多個月份的資料放在同一個</t>
        </r>
        <r>
          <rPr>
            <sz val="9"/>
            <color indexed="81"/>
            <rFont val="Tahoma"/>
            <family val="2"/>
          </rPr>
          <t>excel</t>
        </r>
        <r>
          <rPr>
            <sz val="9"/>
            <color indexed="81"/>
            <rFont val="細明體"/>
            <family val="3"/>
            <charset val="136"/>
          </rPr>
          <t xml:space="preserve">檔案中，因為公式很容易跑掉，這樣很容易造成計算錯誤
</t>
        </r>
        <r>
          <rPr>
            <sz val="9"/>
            <color indexed="81"/>
            <rFont val="Tahoma"/>
            <family val="2"/>
          </rPr>
          <t>6.</t>
        </r>
        <r>
          <rPr>
            <sz val="9"/>
            <color indexed="81"/>
            <rFont val="細明體"/>
            <family val="3"/>
            <charset val="136"/>
          </rPr>
          <t xml:space="preserve">填寫上若有不了解的地方，請撥電話或寫信詢問正風聯合會計師事務所負責審查貴公司的查帳員
</t>
        </r>
        <r>
          <rPr>
            <sz val="9"/>
            <color indexed="81"/>
            <rFont val="Tahoma"/>
            <family val="2"/>
          </rPr>
          <t>7.</t>
        </r>
        <r>
          <rPr>
            <sz val="9"/>
            <color indexed="81"/>
            <rFont val="細明體"/>
            <family val="3"/>
            <charset val="136"/>
          </rPr>
          <t>表格上方蓋公司大章，表格下方負責人部分蓋公司負責人小章。另表格下方其他權責人員章也務必蓋上</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adt44</author>
  </authors>
  <commentList>
    <comment ref="L4" authorId="0" shapeId="0" xr:uid="{5642719E-C0DA-478F-8C8E-C92828F46551}">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所列"對照計畫書所列項目"務必與</t>
        </r>
        <r>
          <rPr>
            <sz val="12"/>
            <color indexed="81"/>
            <rFont val="Tahoma"/>
            <family val="2"/>
          </rPr>
          <t>"</t>
        </r>
        <r>
          <rPr>
            <sz val="12"/>
            <color indexed="81"/>
            <rFont val="細明體"/>
            <family val="3"/>
            <charset val="136"/>
          </rPr>
          <t>雲端設備租賃使用記錄表</t>
        </r>
        <r>
          <rPr>
            <sz val="12"/>
            <color indexed="81"/>
            <rFont val="Tahoma"/>
            <family val="2"/>
          </rPr>
          <t>"</t>
        </r>
        <r>
          <rPr>
            <sz val="12"/>
            <color indexed="81"/>
            <rFont val="細明體"/>
            <family val="3"/>
            <charset val="136"/>
          </rPr>
          <t xml:space="preserve">所列設備名稱完全相符，並與計畫書完全相符
</t>
        </r>
        <r>
          <rPr>
            <sz val="12"/>
            <color indexed="81"/>
            <rFont val="Tahoma"/>
            <family val="2"/>
          </rPr>
          <t>3.</t>
        </r>
        <r>
          <rPr>
            <sz val="12"/>
            <color indexed="81"/>
            <rFont val="細明體"/>
            <family val="3"/>
            <charset val="136"/>
          </rPr>
          <t>表格下方所列權責人員皆應蓋章</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adt44</author>
  </authors>
  <commentList>
    <comment ref="AK3" authorId="0" shapeId="0" xr:uid="{6035B705-0B83-48CC-AD9B-0551F702919B}">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所列設備名稱務必與</t>
        </r>
        <r>
          <rPr>
            <sz val="12"/>
            <color indexed="81"/>
            <rFont val="Tahoma"/>
            <family val="2"/>
          </rPr>
          <t>"</t>
        </r>
        <r>
          <rPr>
            <sz val="12"/>
            <color indexed="81"/>
            <rFont val="細明體"/>
            <family val="3"/>
            <charset val="136"/>
          </rPr>
          <t>雲端設備租賃費</t>
        </r>
        <r>
          <rPr>
            <sz val="12"/>
            <color indexed="81"/>
            <rFont val="Tahoma"/>
            <family val="2"/>
          </rPr>
          <t>"</t>
        </r>
        <r>
          <rPr>
            <sz val="12"/>
            <color indexed="81"/>
            <rFont val="細明體"/>
            <family val="3"/>
            <charset val="136"/>
          </rPr>
          <t>工作表所列</t>
        </r>
        <r>
          <rPr>
            <sz val="12"/>
            <color indexed="81"/>
            <rFont val="Tahoma"/>
            <family val="2"/>
          </rPr>
          <t>"</t>
        </r>
        <r>
          <rPr>
            <sz val="12"/>
            <color indexed="81"/>
            <rFont val="細明體"/>
            <family val="3"/>
            <charset val="136"/>
          </rPr>
          <t>對照計畫書所列項目</t>
        </r>
        <r>
          <rPr>
            <sz val="12"/>
            <color indexed="81"/>
            <rFont val="Tahoma"/>
            <family val="2"/>
          </rPr>
          <t>"</t>
        </r>
        <r>
          <rPr>
            <sz val="12"/>
            <color indexed="81"/>
            <rFont val="細明體"/>
            <family val="3"/>
            <charset val="136"/>
          </rPr>
          <t xml:space="preserve">完全相符
</t>
        </r>
        <r>
          <rPr>
            <sz val="12"/>
            <color indexed="81"/>
            <rFont val="Tahoma"/>
            <family val="2"/>
          </rPr>
          <t>3.</t>
        </r>
        <r>
          <rPr>
            <sz val="12"/>
            <color indexed="81"/>
            <rFont val="細明體"/>
            <family val="3"/>
            <charset val="136"/>
          </rPr>
          <t xml:space="preserve">表格下方所列權責人員皆應蓋章
</t>
        </r>
        <r>
          <rPr>
            <sz val="12"/>
            <color indexed="81"/>
            <rFont val="Tahoma"/>
            <family val="2"/>
          </rPr>
          <t>4.</t>
        </r>
        <r>
          <rPr>
            <sz val="12"/>
            <color indexed="81"/>
            <rFont val="細明體"/>
            <family val="3"/>
            <charset val="136"/>
          </rPr>
          <t>如果當月是小月</t>
        </r>
        <r>
          <rPr>
            <sz val="12"/>
            <color indexed="81"/>
            <rFont val="Tahoma"/>
            <family val="2"/>
          </rPr>
          <t>(</t>
        </r>
        <r>
          <rPr>
            <sz val="12"/>
            <color indexed="81"/>
            <rFont val="細明體"/>
            <family val="3"/>
            <charset val="136"/>
          </rPr>
          <t>只有</t>
        </r>
        <r>
          <rPr>
            <sz val="12"/>
            <color indexed="81"/>
            <rFont val="Tahoma"/>
            <family val="2"/>
          </rPr>
          <t>30</t>
        </r>
        <r>
          <rPr>
            <sz val="12"/>
            <color indexed="81"/>
            <rFont val="細明體"/>
            <family val="3"/>
            <charset val="136"/>
          </rPr>
          <t>天</t>
        </r>
        <r>
          <rPr>
            <sz val="12"/>
            <color indexed="81"/>
            <rFont val="Tahoma"/>
            <family val="2"/>
          </rPr>
          <t>)</t>
        </r>
        <r>
          <rPr>
            <sz val="12"/>
            <color indexed="81"/>
            <rFont val="細明體"/>
            <family val="3"/>
            <charset val="136"/>
          </rPr>
          <t>，填寫時不需要刪除</t>
        </r>
        <r>
          <rPr>
            <sz val="12"/>
            <color indexed="81"/>
            <rFont val="Tahoma"/>
            <family val="2"/>
          </rPr>
          <t>31</t>
        </r>
        <r>
          <rPr>
            <sz val="12"/>
            <color indexed="81"/>
            <rFont val="細明體"/>
            <family val="3"/>
            <charset val="136"/>
          </rPr>
          <t>日的欄位，</t>
        </r>
        <r>
          <rPr>
            <sz val="12"/>
            <color indexed="81"/>
            <rFont val="Tahoma"/>
            <family val="2"/>
          </rPr>
          <t>31</t>
        </r>
        <r>
          <rPr>
            <sz val="12"/>
            <color indexed="81"/>
            <rFont val="細明體"/>
            <family val="3"/>
            <charset val="136"/>
          </rPr>
          <t>日的欄位空白就可以。</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2E60961A-8365-412F-B234-971F038353C8}">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18081065-44B9-4521-9D6E-290C679E51E5}">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BA8F1B1E-9343-47FD-8034-FB08C6B10EFC}">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47EADEC4-52FE-41CC-A8DE-D174D38F59BE}">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632A4FD2-E412-404D-A0D1-2C28E295308D}">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574AD6E9-E12E-4A7B-BC66-AF9D63090205}">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8A6CB0C6-B85C-4F45-9598-9C5DE2233046}">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58505A33-84B0-4B6B-96A1-FD510377BE76}">
      <text>
        <r>
          <rPr>
            <b/>
            <sz val="12"/>
            <color indexed="81"/>
            <rFont val="細明體"/>
            <family val="3"/>
            <charset val="136"/>
          </rPr>
          <t>填表注意事項</t>
        </r>
        <r>
          <rPr>
            <b/>
            <sz val="12"/>
            <color indexed="81"/>
            <rFont val="Tahoma"/>
            <family val="2"/>
          </rPr>
          <t>:</t>
        </r>
        <r>
          <rPr>
            <sz val="12"/>
            <color indexed="81"/>
            <rFont val="Tahoma"/>
            <family val="2"/>
          </rPr>
          <t xml:space="preserve">
1.</t>
        </r>
        <r>
          <rPr>
            <sz val="12"/>
            <color indexed="81"/>
            <rFont val="細明體"/>
            <family val="3"/>
            <charset val="136"/>
          </rPr>
          <t xml:space="preserve">填綠色部分即可，白色部分的數字有預設公式，請不要修改，避免計算錯誤
</t>
        </r>
        <r>
          <rPr>
            <sz val="12"/>
            <color indexed="81"/>
            <rFont val="Tahoma"/>
            <family val="2"/>
          </rPr>
          <t>3.</t>
        </r>
        <r>
          <rPr>
            <sz val="12"/>
            <color indexed="81"/>
            <rFont val="細明體"/>
            <family val="3"/>
            <charset val="136"/>
          </rPr>
          <t xml:space="preserve">表格上方的傳票日期與傳票編號請不要漏填
</t>
        </r>
        <r>
          <rPr>
            <sz val="12"/>
            <color indexed="81"/>
            <rFont val="Tahoma"/>
            <family val="2"/>
          </rPr>
          <t>2.</t>
        </r>
        <r>
          <rPr>
            <sz val="12"/>
            <color indexed="81"/>
            <rFont val="細明體"/>
            <family val="3"/>
            <charset val="136"/>
          </rPr>
          <t xml:space="preserve">表格下方所列權責人員皆應蓋章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41175235-546A-43CA-A2FD-84CE32508C58}">
      <text>
        <r>
          <rPr>
            <b/>
            <sz val="12"/>
            <color indexed="81"/>
            <rFont val="細明體"/>
            <family val="3"/>
            <charset val="136"/>
          </rPr>
          <t>填表注意事項</t>
        </r>
        <r>
          <rPr>
            <b/>
            <sz val="12"/>
            <color indexed="81"/>
            <rFont val="Tahoma"/>
            <family val="2"/>
          </rPr>
          <t>:</t>
        </r>
        <r>
          <rPr>
            <sz val="12"/>
            <color indexed="81"/>
            <rFont val="Tahoma"/>
            <family val="2"/>
          </rPr>
          <t xml:space="preserve">
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8304E897-D99C-4803-9CF4-67C219C72885}">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69327EE6-E3E8-40B7-AFBF-467A764617BC}">
      <text>
        <r>
          <rPr>
            <b/>
            <sz val="12"/>
            <color indexed="81"/>
            <rFont val="細明體"/>
            <family val="3"/>
            <charset val="136"/>
          </rPr>
          <t>填表注意事項</t>
        </r>
        <r>
          <rPr>
            <b/>
            <sz val="12"/>
            <color indexed="81"/>
            <rFont val="Tahoma"/>
            <family val="2"/>
          </rPr>
          <t>:</t>
        </r>
        <r>
          <rPr>
            <sz val="12"/>
            <color indexed="81"/>
            <rFont val="Tahoma"/>
            <family val="2"/>
          </rPr>
          <t xml:space="preserve">
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正常工作時數每個月可能不同(受大小月、例假日等因素影響)，請務必逐月確認是否填寫正確
3."簽名欄"位務必由投入計畫人員本人親簽，不要蓋章
4.表格下方所列計畫主持人、主辦會計、填表人等權責人員皆應蓋章</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B0D15ACA-BD43-40E6-A063-36C9B681CD97}">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AEC7D688-AE13-4F01-A4BD-ECE706B01712}">
      <text>
        <r>
          <rPr>
            <b/>
            <sz val="12"/>
            <color indexed="81"/>
            <rFont val="細明體"/>
            <family val="3"/>
            <charset val="136"/>
          </rPr>
          <t xml:space="preserve">填表注意事項:
</t>
        </r>
        <r>
          <rPr>
            <sz val="12"/>
            <color indexed="81"/>
            <rFont val="細明體"/>
            <family val="3"/>
            <charset val="136"/>
          </rPr>
          <t>1.填綠色部分即可，白色部分的數字有預設公式，請不要修改，避免計算錯誤
2.所列設備名稱務必與"設備使用紀錄表"所列設備名稱完全相符
3.表格上方傳票編號請填寫當月折舊傳票編號，務必記得填寫
4.表格下方所列權責人員皆應蓋章</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9698085F-9898-4B8F-B74A-ECEE35345416}">
      <text>
        <r>
          <rPr>
            <b/>
            <sz val="12"/>
            <color indexed="81"/>
            <rFont val="細明體"/>
            <family val="3"/>
            <charset val="136"/>
          </rPr>
          <t>填表注意事項</t>
        </r>
        <r>
          <rPr>
            <b/>
            <sz val="12"/>
            <color indexed="81"/>
            <rFont val="Tahoma"/>
            <family val="2"/>
          </rPr>
          <t>:</t>
        </r>
        <r>
          <rPr>
            <sz val="12"/>
            <color indexed="81"/>
            <rFont val="Tahoma"/>
            <family val="2"/>
          </rPr>
          <t xml:space="preserve">
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所列設備名稱務必與"設備使用費"工作表所列設備名稱完全相符
3</t>
        </r>
        <r>
          <rPr>
            <sz val="12"/>
            <color indexed="81"/>
            <rFont val="Tahoma"/>
            <family val="2"/>
          </rPr>
          <t>.</t>
        </r>
        <r>
          <rPr>
            <sz val="12"/>
            <color indexed="81"/>
            <rFont val="細明體"/>
            <family val="3"/>
            <charset val="136"/>
          </rPr>
          <t>表格下方所列權責人員皆應蓋章</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dp4</author>
  </authors>
  <commentList>
    <comment ref="A1" authorId="0" shapeId="0" xr:uid="{0829B917-661D-4211-99F4-7EB99B807FFD}">
      <text>
        <r>
          <rPr>
            <b/>
            <sz val="12"/>
            <color indexed="81"/>
            <rFont val="細明體"/>
            <family val="3"/>
            <charset val="136"/>
          </rPr>
          <t>填表注意事項</t>
        </r>
        <r>
          <rPr>
            <b/>
            <sz val="12"/>
            <color indexed="81"/>
            <rFont val="Tahoma"/>
            <family val="2"/>
          </rPr>
          <t xml:space="preserve">:
</t>
        </r>
        <r>
          <rPr>
            <sz val="12"/>
            <color indexed="81"/>
            <rFont val="Tahoma"/>
            <family val="2"/>
          </rPr>
          <t>1.</t>
        </r>
        <r>
          <rPr>
            <sz val="12"/>
            <color indexed="81"/>
            <rFont val="細明體"/>
            <family val="3"/>
            <charset val="136"/>
          </rPr>
          <t xml:space="preserve">填綠色部分即可，白色部分的數字有預設公式，請不要修改，避免計算錯誤
</t>
        </r>
        <r>
          <rPr>
            <sz val="12"/>
            <color indexed="81"/>
            <rFont val="Tahoma"/>
            <family val="2"/>
          </rPr>
          <t>2.</t>
        </r>
        <r>
          <rPr>
            <sz val="12"/>
            <color indexed="81"/>
            <rFont val="細明體"/>
            <family val="3"/>
            <charset val="136"/>
          </rPr>
          <t>表格下方所列權責人員皆應蓋章</t>
        </r>
      </text>
    </comment>
  </commentList>
</comments>
</file>

<file path=xl/sharedStrings.xml><?xml version="1.0" encoding="utf-8"?>
<sst xmlns="http://schemas.openxmlformats.org/spreadsheetml/2006/main" count="581" uniqueCount="327">
  <si>
    <t>××股份有限公司</t>
  </si>
  <si>
    <t>經費累計表(應按月編制)</t>
  </si>
  <si>
    <t>金額單位：元</t>
  </si>
  <si>
    <t>計畫預算數</t>
  </si>
  <si>
    <t xml:space="preserve">  本期支用數</t>
  </si>
  <si>
    <t xml:space="preserve"> 累計支用數</t>
  </si>
  <si>
    <t>預算科目</t>
  </si>
  <si>
    <t>補助款</t>
  </si>
  <si>
    <t>自籌款</t>
  </si>
  <si>
    <t>小計</t>
  </si>
  <si>
    <t>一、人事費</t>
  </si>
  <si>
    <t xml:space="preserve">    1.計畫人員</t>
  </si>
  <si>
    <t xml:space="preserve">    2.顧問</t>
  </si>
  <si>
    <t>二、消耗性器材及原材料費</t>
  </si>
  <si>
    <t xml:space="preserve">    1.技術或智慧財產權購買費</t>
  </si>
  <si>
    <t xml:space="preserve">    2.委託研究費</t>
  </si>
  <si>
    <t xml:space="preserve">    3.委託勞務費</t>
  </si>
  <si>
    <t>註1:金額以元為單位。</t>
  </si>
  <si>
    <t>註2:補助款及自籌款出現#DIV/0!之欄位請填0。</t>
  </si>
  <si>
    <t>註3:請填寫綠色填滿之欄位，電腦會自動編列小計。</t>
  </si>
  <si>
    <t>註4:列印時請隱藏「上期累計實支數」之欄位</t>
  </si>
  <si>
    <t>公司負責人:</t>
  </si>
  <si>
    <t>計畫主持人:</t>
  </si>
  <si>
    <t>主辦會計:</t>
  </si>
  <si>
    <t>填表人：</t>
  </si>
  <si>
    <t>金額單位:元</t>
  </si>
  <si>
    <t>傳票日期</t>
  </si>
  <si>
    <t>傳票編號</t>
  </si>
  <si>
    <r>
      <t>計畫人員姓</t>
    </r>
    <r>
      <rPr>
        <b/>
        <sz val="18"/>
        <color rgb="FF000000"/>
        <rFont val="Times New Roman"/>
        <family val="1"/>
      </rPr>
      <t xml:space="preserve">  </t>
    </r>
    <r>
      <rPr>
        <b/>
        <sz val="18"/>
        <color rgb="FF000000"/>
        <rFont val="標楷體"/>
        <family val="4"/>
        <charset val="136"/>
      </rPr>
      <t>名</t>
    </r>
  </si>
  <si>
    <r>
      <t>本</t>
    </r>
    <r>
      <rPr>
        <b/>
        <sz val="18"/>
        <color rgb="FF000000"/>
        <rFont val="Times New Roman"/>
        <family val="1"/>
      </rPr>
      <t>(</t>
    </r>
    <r>
      <rPr>
        <b/>
        <sz val="18"/>
        <color rgb="FF000000"/>
        <rFont val="標楷體"/>
        <family val="4"/>
        <charset val="136"/>
      </rPr>
      <t>底</t>
    </r>
    <r>
      <rPr>
        <b/>
        <sz val="18"/>
        <color rgb="FF000000"/>
        <rFont val="Times New Roman"/>
        <family val="1"/>
      </rPr>
      <t>)</t>
    </r>
    <r>
      <rPr>
        <b/>
        <sz val="18"/>
        <color rgb="FF000000"/>
        <rFont val="標楷體"/>
        <family val="4"/>
        <charset val="136"/>
      </rPr>
      <t xml:space="preserve">薪
</t>
    </r>
    <r>
      <rPr>
        <b/>
        <sz val="18"/>
        <color rgb="FF000000"/>
        <rFont val="Times New Roman"/>
        <family val="1"/>
      </rPr>
      <t>A</t>
    </r>
  </si>
  <si>
    <r>
      <t xml:space="preserve">職務加給或
技術津貼
</t>
    </r>
    <r>
      <rPr>
        <b/>
        <sz val="18"/>
        <color rgb="FF000000"/>
        <rFont val="Times New Roman"/>
        <family val="1"/>
      </rPr>
      <t>B</t>
    </r>
  </si>
  <si>
    <r>
      <t xml:space="preserve">主管加給
</t>
    </r>
    <r>
      <rPr>
        <b/>
        <sz val="18"/>
        <color rgb="FF000000"/>
        <rFont val="Times New Roman"/>
        <family val="1"/>
      </rPr>
      <t>C</t>
    </r>
  </si>
  <si>
    <r>
      <t xml:space="preserve">月薪小計
</t>
    </r>
    <r>
      <rPr>
        <b/>
        <sz val="18"/>
        <color rgb="FF000000"/>
        <rFont val="Times New Roman"/>
        <family val="1"/>
      </rPr>
      <t>D=A+B+C</t>
    </r>
  </si>
  <si>
    <r>
      <t xml:space="preserve">投入比率
</t>
    </r>
    <r>
      <rPr>
        <b/>
        <sz val="18"/>
        <color rgb="FF000000"/>
        <rFont val="Times New Roman"/>
        <family val="1"/>
      </rPr>
      <t>(</t>
    </r>
    <r>
      <rPr>
        <b/>
        <sz val="18"/>
        <color rgb="FF000000"/>
        <rFont val="標楷體"/>
        <family val="4"/>
        <charset val="136"/>
      </rPr>
      <t>註</t>
    </r>
    <r>
      <rPr>
        <b/>
        <sz val="18"/>
        <color rgb="FF000000"/>
        <rFont val="Times New Roman"/>
        <family val="1"/>
      </rPr>
      <t>1)</t>
    </r>
    <r>
      <rPr>
        <b/>
        <sz val="18"/>
        <color rgb="FF000000"/>
        <rFont val="Times New Roman"/>
        <family val="1"/>
      </rPr>
      <t xml:space="preserve">
I</t>
    </r>
  </si>
  <si>
    <r>
      <t>可列入本計畫之薪餉</t>
    </r>
    <r>
      <rPr>
        <b/>
        <sz val="18"/>
        <color rgb="FF000000"/>
        <rFont val="Times New Roman"/>
        <family val="1"/>
      </rPr>
      <t>J=D*I</t>
    </r>
  </si>
  <si>
    <r>
      <t xml:space="preserve">本計畫加班費
</t>
    </r>
    <r>
      <rPr>
        <b/>
        <sz val="18"/>
        <color rgb="FF000000"/>
        <rFont val="Times New Roman"/>
        <family val="1"/>
      </rPr>
      <t>K</t>
    </r>
  </si>
  <si>
    <r>
      <t xml:space="preserve">應計入本計畫薪資
</t>
    </r>
    <r>
      <rPr>
        <b/>
        <sz val="18"/>
        <color rgb="FF000000"/>
        <rFont val="Times New Roman"/>
        <family val="1"/>
      </rPr>
      <t>L=J+K</t>
    </r>
  </si>
  <si>
    <r>
      <t>1.</t>
    </r>
    <r>
      <rPr>
        <sz val="18"/>
        <color rgb="FF000000"/>
        <rFont val="標楷體"/>
        <family val="4"/>
        <charset val="136"/>
      </rPr>
      <t>×××</t>
    </r>
  </si>
  <si>
    <r>
      <t>2.</t>
    </r>
    <r>
      <rPr>
        <sz val="18"/>
        <color rgb="FF000000"/>
        <rFont val="標楷體"/>
        <family val="4"/>
        <charset val="136"/>
      </rPr>
      <t>×××</t>
    </r>
  </si>
  <si>
    <r>
      <t>3.</t>
    </r>
    <r>
      <rPr>
        <sz val="18"/>
        <color rgb="FF000000"/>
        <rFont val="標楷體"/>
        <family val="4"/>
        <charset val="136"/>
      </rPr>
      <t>×××</t>
    </r>
  </si>
  <si>
    <r>
      <t>4.</t>
    </r>
    <r>
      <rPr>
        <sz val="18"/>
        <color rgb="FF000000"/>
        <rFont val="標楷體"/>
        <family val="4"/>
        <charset val="136"/>
      </rPr>
      <t>×××</t>
    </r>
  </si>
  <si>
    <t>註1：投入比率應與工時記錄表合計當月份一致。每月投入比率以1為上限。</t>
  </si>
  <si>
    <t>計畫人員姓  名</t>
  </si>
  <si>
    <t>加班事由</t>
  </si>
  <si>
    <t>加班時數</t>
  </si>
  <si>
    <t>加班費計算公式</t>
  </si>
  <si>
    <t>本計畫之加班費</t>
  </si>
  <si>
    <t>計畫人員簽名</t>
  </si>
  <si>
    <t>姓名</t>
  </si>
  <si>
    <t>摘要</t>
  </si>
  <si>
    <r>
      <t>合</t>
    </r>
    <r>
      <rPr>
        <b/>
        <sz val="12"/>
        <color rgb="FF000000"/>
        <rFont val="Times New Roman"/>
        <family val="1"/>
      </rPr>
      <t xml:space="preserve">    </t>
    </r>
    <r>
      <rPr>
        <b/>
        <sz val="12"/>
        <color rgb="FF000000"/>
        <rFont val="標楷體"/>
        <family val="4"/>
        <charset val="136"/>
      </rPr>
      <t>計</t>
    </r>
  </si>
  <si>
    <r>
      <t>1.</t>
    </r>
    <r>
      <rPr>
        <sz val="12"/>
        <color rgb="FF000000"/>
        <rFont val="標楷體"/>
        <family val="4"/>
        <charset val="136"/>
      </rPr>
      <t>×××</t>
    </r>
  </si>
  <si>
    <r>
      <t>2.</t>
    </r>
    <r>
      <rPr>
        <sz val="12"/>
        <color rgb="FF000000"/>
        <rFont val="標楷體"/>
        <family val="4"/>
        <charset val="136"/>
      </rPr>
      <t>×××</t>
    </r>
  </si>
  <si>
    <t>註2：顧問任職單位同意函。</t>
  </si>
  <si>
    <t>合計</t>
  </si>
  <si>
    <t>正常工作時數</t>
  </si>
  <si>
    <t>投入
比率</t>
  </si>
  <si>
    <t>簽名欄</t>
  </si>
  <si>
    <r>
      <t>1.</t>
    </r>
    <r>
      <rPr>
        <sz val="10"/>
        <color rgb="FF000000"/>
        <rFont val="標楷體"/>
        <family val="4"/>
        <charset val="136"/>
      </rPr>
      <t>×××</t>
    </r>
  </si>
  <si>
    <r>
      <t>2.</t>
    </r>
    <r>
      <rPr>
        <sz val="10"/>
        <color rgb="FF000000"/>
        <rFont val="標楷體"/>
        <family val="4"/>
        <charset val="136"/>
      </rPr>
      <t>×××</t>
    </r>
  </si>
  <si>
    <r>
      <t>3.</t>
    </r>
    <r>
      <rPr>
        <sz val="10"/>
        <color rgb="FF000000"/>
        <rFont val="標楷體"/>
        <family val="4"/>
        <charset val="136"/>
      </rPr>
      <t>×××</t>
    </r>
  </si>
  <si>
    <r>
      <t>4.</t>
    </r>
    <r>
      <rPr>
        <sz val="10"/>
        <color rgb="FF000000"/>
        <rFont val="標楷體"/>
        <family val="4"/>
        <charset val="136"/>
      </rPr>
      <t>×××</t>
    </r>
  </si>
  <si>
    <r>
      <t>註1</t>
    </r>
    <r>
      <rPr>
        <sz val="10"/>
        <color rgb="FF000000"/>
        <rFont val="Times New Roman"/>
        <family val="1"/>
      </rPr>
      <t>.</t>
    </r>
    <r>
      <rPr>
        <sz val="10"/>
        <color rgb="FF000000"/>
        <rFont val="標楷體"/>
        <family val="4"/>
        <charset val="136"/>
      </rPr>
      <t>請假不論事由，請假時數均不得列入本計畫投入工時計算。</t>
    </r>
  </si>
  <si>
    <r>
      <t>註2</t>
    </r>
    <r>
      <rPr>
        <sz val="10"/>
        <color rgb="FF000000"/>
        <rFont val="Times New Roman"/>
        <family val="1"/>
      </rPr>
      <t>.</t>
    </r>
    <r>
      <rPr>
        <sz val="10"/>
        <color rgb="FF000000"/>
        <rFont val="標楷體"/>
        <family val="4"/>
        <charset val="136"/>
      </rPr>
      <t>公司加班如另發加班費則上表所統計之工時不含加班時數；如採補休方式則加班時數應計入，補休時則視同請假處理。</t>
    </r>
  </si>
  <si>
    <r>
      <t>註</t>
    </r>
    <r>
      <rPr>
        <sz val="10"/>
        <color rgb="FF000000"/>
        <rFont val="Times New Roman"/>
        <family val="1"/>
      </rPr>
      <t>3.</t>
    </r>
    <r>
      <rPr>
        <sz val="10"/>
        <color rgb="FF000000"/>
        <rFont val="標楷體"/>
        <family val="4"/>
        <charset val="136"/>
      </rPr>
      <t>每月投入比率最高為</t>
    </r>
    <r>
      <rPr>
        <sz val="10"/>
        <color rgb="FF000000"/>
        <rFont val="Times New Roman"/>
        <family val="1"/>
      </rPr>
      <t>1.00</t>
    </r>
    <r>
      <rPr>
        <sz val="10"/>
        <color rgb="FF000000"/>
        <rFont val="標楷體"/>
        <family val="4"/>
        <charset val="136"/>
      </rPr>
      <t>。</t>
    </r>
  </si>
  <si>
    <r>
      <t>註4</t>
    </r>
    <r>
      <rPr>
        <sz val="10"/>
        <color rgb="FFFF0000"/>
        <rFont val="Times New Roman"/>
        <family val="1"/>
      </rPr>
      <t>.</t>
    </r>
    <r>
      <rPr>
        <sz val="10"/>
        <color rgb="FFFF0000"/>
        <rFont val="標楷體"/>
        <family val="4"/>
        <charset val="136"/>
      </rPr>
      <t>請計畫人員確認工時記錄後於簽名欄位簽名</t>
    </r>
  </si>
  <si>
    <t>傳票號碼</t>
  </si>
  <si>
    <t>發票日期             (領料日期)</t>
  </si>
  <si>
    <t>發票編號         (領料單號)</t>
  </si>
  <si>
    <t>供應商</t>
  </si>
  <si>
    <t>發票品名
(註2)</t>
  </si>
  <si>
    <t>對照計畫書所列項目
(註1)</t>
  </si>
  <si>
    <t>數量</t>
  </si>
  <si>
    <t>單價(材料明細或分攤表)</t>
  </si>
  <si>
    <r>
      <t xml:space="preserve">金額
</t>
    </r>
    <r>
      <rPr>
        <b/>
        <sz val="12"/>
        <color rgb="FF000000"/>
        <rFont val="Times New Roman"/>
        <family val="1"/>
      </rPr>
      <t>(</t>
    </r>
    <r>
      <rPr>
        <b/>
        <sz val="12"/>
        <color rgb="FF000000"/>
        <rFont val="標楷體"/>
        <family val="4"/>
        <charset val="136"/>
      </rPr>
      <t>不含營業稅</t>
    </r>
    <r>
      <rPr>
        <b/>
        <sz val="12"/>
        <color rgb="FF000000"/>
        <rFont val="Times New Roman"/>
        <family val="1"/>
      </rPr>
      <t>)</t>
    </r>
  </si>
  <si>
    <t>AB12345678</t>
  </si>
  <si>
    <t>××</t>
  </si>
  <si>
    <t>齒輪</t>
  </si>
  <si>
    <t>AB13145676</t>
  </si>
  <si>
    <t>鋼材</t>
  </si>
  <si>
    <t>註1：「對照計畫書所列項目」名稱需與計畫書所列之材料項目名稱一致。</t>
  </si>
  <si>
    <t>註3：如屬公司共通性材料領用，發票日期、發票號碼請改填寫領料單日期、領料單號碼</t>
  </si>
  <si>
    <r>
      <t>註</t>
    </r>
    <r>
      <rPr>
        <sz val="10"/>
        <color rgb="FF000000"/>
        <rFont val="Times New Roman"/>
        <family val="1"/>
      </rPr>
      <t>4</t>
    </r>
    <r>
      <rPr>
        <sz val="10"/>
        <color rgb="FF000000"/>
        <rFont val="標楷體"/>
        <family val="4"/>
        <charset val="136"/>
      </rPr>
      <t>：營業稅不得報支。</t>
    </r>
  </si>
  <si>
    <r>
      <t>註</t>
    </r>
    <r>
      <rPr>
        <sz val="10"/>
        <color rgb="FF000000"/>
        <rFont val="Times New Roman"/>
        <family val="1"/>
      </rPr>
      <t>5</t>
    </r>
    <r>
      <rPr>
        <sz val="10"/>
        <color rgb="FF000000"/>
        <rFont val="標楷體"/>
        <family val="4"/>
        <charset val="136"/>
      </rPr>
      <t>：辦公室所需之事務性耗材不得報支。</t>
    </r>
  </si>
  <si>
    <t>財產編號</t>
  </si>
  <si>
    <t>設備名稱</t>
  </si>
  <si>
    <t>對照計畫書所列項目</t>
  </si>
  <si>
    <t>取得日期</t>
  </si>
  <si>
    <r>
      <t xml:space="preserve">套數
</t>
    </r>
    <r>
      <rPr>
        <b/>
        <sz val="10"/>
        <color rgb="FF000000"/>
        <rFont val="Times New Roman"/>
        <family val="1"/>
      </rPr>
      <t>A1</t>
    </r>
  </si>
  <si>
    <t>(1)8800015</t>
  </si>
  <si>
    <t>成型機</t>
  </si>
  <si>
    <t>(2)8900032</t>
  </si>
  <si>
    <t>磨石機</t>
  </si>
  <si>
    <t>(3)8900033</t>
  </si>
  <si>
    <t>加工機</t>
  </si>
  <si>
    <r>
      <t xml:space="preserve">套數
</t>
    </r>
    <r>
      <rPr>
        <b/>
        <sz val="10"/>
        <color rgb="FF000000"/>
        <rFont val="Times New Roman"/>
        <family val="1"/>
      </rPr>
      <t>B1</t>
    </r>
  </si>
  <si>
    <t>(1)10404011</t>
  </si>
  <si>
    <t>電腦</t>
  </si>
  <si>
    <t>(2)10404025</t>
  </si>
  <si>
    <t>射出機</t>
  </si>
  <si>
    <r>
      <t>註</t>
    </r>
    <r>
      <rPr>
        <sz val="10"/>
        <color rgb="FF000000"/>
        <rFont val="Times New Roman"/>
        <family val="1"/>
      </rPr>
      <t>2</t>
    </r>
    <r>
      <rPr>
        <sz val="10"/>
        <color rgb="FF000000"/>
        <rFont val="標楷體"/>
        <family val="4"/>
        <charset val="136"/>
      </rPr>
      <t>：「本期投入比率」應依據設備使用記錄表實際投入比率一致。</t>
    </r>
  </si>
  <si>
    <t xml:space="preserve">     2.已有設備-財產目錄。3.研發設備使用記錄表。4.若為分攤，應附分攤表及原始憑證影本。
</t>
  </si>
  <si>
    <t>正常使用時數</t>
  </si>
  <si>
    <t>已有設備</t>
  </si>
  <si>
    <t>新增設備</t>
  </si>
  <si>
    <r>
      <t>註1.當月正常使用總時數與人員上班時數相同；若設備為24小時開機者，則以24小時*當月日數，計算當月正常使用總時數</t>
    </r>
    <r>
      <rPr>
        <sz val="10"/>
        <color rgb="FFFF0000"/>
        <rFont val="標楷體"/>
        <family val="4"/>
        <charset val="136"/>
      </rPr>
      <t>。</t>
    </r>
  </si>
  <si>
    <t>註2.每月投入比率最高為1.00。</t>
  </si>
  <si>
    <t>註3.攤提設備名稱請參照計畫書所編列設備。</t>
  </si>
  <si>
    <t>購入成本</t>
  </si>
  <si>
    <t>發票日期</t>
  </si>
  <si>
    <t>發票編號</t>
  </si>
  <si>
    <t>品名</t>
  </si>
  <si>
    <t>單位</t>
  </si>
  <si>
    <t>金額</t>
  </si>
  <si>
    <t>CD200102</t>
  </si>
  <si>
    <t>螺絲</t>
  </si>
  <si>
    <t>個</t>
  </si>
  <si>
    <t>EF200305</t>
  </si>
  <si>
    <t>模具材料</t>
  </si>
  <si>
    <t>註1：所列報之維護設備應與計畫書所列相符，並應出具維修廠商憑證，且所列維護費之金額應與原始憑證、費用分攤表相符。</t>
  </si>
  <si>
    <t>註2：營業稅不得報支。新增設備保固期間內不得列報維護費。</t>
  </si>
  <si>
    <t>註3：若屬廠商自行維修之設備，維護費不得超出原購入成本之5%。</t>
  </si>
  <si>
    <t>付款期數</t>
  </si>
  <si>
    <t>第 1 期</t>
  </si>
  <si>
    <t>第 2 期</t>
  </si>
  <si>
    <t>註1：營業稅不得報支。</t>
  </si>
  <si>
    <t>金額單元:元</t>
  </si>
  <si>
    <t>職稱</t>
  </si>
  <si>
    <t>出差期間</t>
  </si>
  <si>
    <t>天數</t>
  </si>
  <si>
    <t>地點</t>
  </si>
  <si>
    <t>事  由</t>
  </si>
  <si>
    <t>機票</t>
  </si>
  <si>
    <t>車資</t>
  </si>
  <si>
    <t>住宿費</t>
  </si>
  <si>
    <t>膳雜費</t>
  </si>
  <si>
    <t>其他</t>
  </si>
  <si>
    <t>1.×××</t>
  </si>
  <si>
    <t>經理</t>
  </si>
  <si>
    <t>討論勞務規格</t>
  </si>
  <si>
    <t>2.×××</t>
  </si>
  <si>
    <t>工程師</t>
  </si>
  <si>
    <t>註1：出差人員僅限本計畫計畫人員，且出差事由應與本專案計畫有關。</t>
  </si>
  <si>
    <t xml:space="preserve">註2：差旅費之膳雜費計算應不超過營利事業所得稅查核準則規定。 </t>
  </si>
  <si>
    <t xml:space="preserve">註3：帳務查核時應備妥下列文件備查:(1)搭乘飛機，應檢附機票票根或登機證存根及國際線航空機票購票證明單或旅行業代收轉付收據；
</t>
  </si>
  <si>
    <t xml:space="preserve">     其餘交通費，應檢附原始單據或旅行業代收轉付 收據。(2)乘坐輪船，應提供船票或輪船公司出具之證明。</t>
  </si>
  <si>
    <t xml:space="preserve">發票日期 </t>
  </si>
  <si>
    <t xml:space="preserve">發票編號 </t>
  </si>
  <si>
    <t>發票內容
(註2)</t>
  </si>
  <si>
    <t>單價</t>
  </si>
  <si>
    <t>金額
(不含營業稅)</t>
  </si>
  <si>
    <t>註1：「對照計畫書所列項目」名稱需與計畫書所列之項目名稱一致。</t>
  </si>
  <si>
    <t>註2：「發票內容」請依發票填寫所列項目。</t>
  </si>
  <si>
    <t>註3：營業稅不得報支。</t>
  </si>
  <si>
    <t>　　　、品牌名或與計畫有相關之資訊)。</t>
  </si>
  <si>
    <t>註5：贈送樣品或商品饋贈之項目上限不得逾本科目10%，單份不得逾新台幣500元。</t>
  </si>
  <si>
    <r>
      <t>上期累計支用數</t>
    </r>
    <r>
      <rPr>
        <b/>
        <sz val="10"/>
        <color rgb="FF000000"/>
        <rFont val="標楷體"/>
        <family val="4"/>
        <charset val="136"/>
      </rPr>
      <t>(列印時請隱藏此欄位)</t>
    </r>
    <phoneticPr fontId="9" type="noConversion"/>
  </si>
  <si>
    <t xml:space="preserve">    1.國內差旅費</t>
    <phoneticPr fontId="9" type="noConversion"/>
  </si>
  <si>
    <t xml:space="preserve">    2.國外差旅費</t>
    <phoneticPr fontId="9" type="noConversion"/>
  </si>
  <si>
    <t>XX</t>
    <phoneticPr fontId="9" type="noConversion"/>
  </si>
  <si>
    <t>小計</t>
    <phoneticPr fontId="9" type="noConversion"/>
  </si>
  <si>
    <t>合計</t>
    <phoneticPr fontId="9" type="noConversion"/>
  </si>
  <si>
    <t xml:space="preserve">    1.研發計畫研發成果廣告宣傳支出</t>
    <phoneticPr fontId="9" type="noConversion"/>
  </si>
  <si>
    <t>FB12345555</t>
    <phoneticPr fontId="9" type="noConversion"/>
  </si>
  <si>
    <t>FB12345111</t>
    <phoneticPr fontId="9" type="noConversion"/>
  </si>
  <si>
    <t>SIIR計畫－設備使用費(2)---新增設備(114年××月)</t>
    <phoneticPr fontId="9" type="noConversion"/>
  </si>
  <si>
    <r>
      <t xml:space="preserve">購置成本-估計殘值
</t>
    </r>
    <r>
      <rPr>
        <b/>
        <sz val="10"/>
        <color rgb="FF000000"/>
        <rFont val="Times New Roman"/>
        <family val="1"/>
      </rPr>
      <t>A2</t>
    </r>
    <phoneticPr fontId="9" type="noConversion"/>
  </si>
  <si>
    <r>
      <t xml:space="preserve">每月攤提使用費
</t>
    </r>
    <r>
      <rPr>
        <b/>
        <sz val="9"/>
        <color rgb="FF000000"/>
        <rFont val="Times New Roman"/>
        <family val="1"/>
      </rPr>
      <t>A4=A1*A2*/</t>
    </r>
    <r>
      <rPr>
        <b/>
        <sz val="9"/>
        <color rgb="FF000000"/>
        <rFont val="標楷體"/>
        <family val="4"/>
        <charset val="136"/>
      </rPr>
      <t>A3</t>
    </r>
    <r>
      <rPr>
        <b/>
        <sz val="9"/>
        <color rgb="FF000000"/>
        <rFont val="Times New Roman"/>
        <family val="1"/>
      </rPr>
      <t xml:space="preserve">
(</t>
    </r>
    <r>
      <rPr>
        <b/>
        <sz val="9"/>
        <color rgb="FF000000"/>
        <rFont val="標楷體"/>
        <family val="4"/>
        <charset val="136"/>
      </rPr>
      <t>詳如註</t>
    </r>
    <r>
      <rPr>
        <b/>
        <sz val="9"/>
        <color rgb="FF000000"/>
        <rFont val="Times New Roman"/>
        <family val="1"/>
      </rPr>
      <t>3)</t>
    </r>
    <phoneticPr fontId="9" type="noConversion"/>
  </si>
  <si>
    <r>
      <t xml:space="preserve">本期投入比率
</t>
    </r>
    <r>
      <rPr>
        <b/>
        <sz val="10"/>
        <color rgb="FF000000"/>
        <rFont val="Times New Roman"/>
        <family val="1"/>
      </rPr>
      <t>A5</t>
    </r>
    <phoneticPr fontId="9" type="noConversion"/>
  </si>
  <si>
    <r>
      <t xml:space="preserve">本期使用費
</t>
    </r>
    <r>
      <rPr>
        <b/>
        <sz val="10"/>
        <color rgb="FF000000"/>
        <rFont val="Times New Roman"/>
        <family val="1"/>
      </rPr>
      <t>A6=A4*A5</t>
    </r>
    <phoneticPr fontId="9" type="noConversion"/>
  </si>
  <si>
    <r>
      <t xml:space="preserve">購置成本
</t>
    </r>
    <r>
      <rPr>
        <b/>
        <sz val="10"/>
        <color rgb="FF000000"/>
        <rFont val="Times New Roman"/>
        <family val="1"/>
      </rPr>
      <t>(</t>
    </r>
    <r>
      <rPr>
        <b/>
        <sz val="10"/>
        <color rgb="FF000000"/>
        <rFont val="標楷體"/>
        <family val="4"/>
        <charset val="136"/>
      </rPr>
      <t>單套</t>
    </r>
    <r>
      <rPr>
        <b/>
        <sz val="10"/>
        <color rgb="FF000000"/>
        <rFont val="Times New Roman"/>
        <family val="1"/>
      </rPr>
      <t>)</t>
    </r>
    <phoneticPr fontId="9" type="noConversion"/>
  </si>
  <si>
    <r>
      <t xml:space="preserve">購置成本
</t>
    </r>
    <r>
      <rPr>
        <b/>
        <sz val="10"/>
        <color rgb="FF000000"/>
        <rFont val="Times New Roman"/>
        <family val="1"/>
      </rPr>
      <t>B2</t>
    </r>
    <phoneticPr fontId="9" type="noConversion"/>
  </si>
  <si>
    <t>113.01.15</t>
    <phoneticPr fontId="9" type="noConversion"/>
  </si>
  <si>
    <t>113.07.22</t>
    <phoneticPr fontId="9" type="noConversion"/>
  </si>
  <si>
    <t>113.07.25</t>
    <phoneticPr fontId="9" type="noConversion"/>
  </si>
  <si>
    <t>技轉(委託)對象</t>
    <phoneticPr fontId="9" type="noConversion"/>
  </si>
  <si>
    <t>合約期間</t>
    <phoneticPr fontId="9" type="noConversion"/>
  </si>
  <si>
    <t xml:space="preserve">     </t>
    <phoneticPr fontId="9" type="noConversion"/>
  </si>
  <si>
    <t>註2：帳務查核時應備妥下列文件備查: 1.薪資清冊(內容包含：發放之薪資結構明細計算)2.銀行轉帳記錄</t>
    <phoneticPr fontId="9" type="noConversion"/>
  </si>
  <si>
    <t>設備耐用月數
(耐用年限*12)
A3</t>
    <phoneticPr fontId="9" type="noConversion"/>
  </si>
  <si>
    <t>註2：技術移轉單位與申請企業之代表人不得為同一人。</t>
    <phoneticPr fontId="9" type="noConversion"/>
  </si>
  <si>
    <t>註3：技術購買之對象應與計畫書所列相符，金額應與原始憑證（如：統一發票或收據）相符。</t>
    <phoneticPr fontId="9" type="noConversion"/>
  </si>
  <si>
    <t xml:space="preserve">註4：帳務查核時應備妥下列文件備查:1.技術購買契約書。2.統一發票（或收據），如購買對象為國外業者應提供INVOICE(或RECEIPT)及匯兌水單。3.付款紀錄(限金融機構轉帳)。
         </t>
    <phoneticPr fontId="9" type="noConversion"/>
  </si>
  <si>
    <t>註3：委託研究之對象應與計畫書所列相符，金額應與原始憑證（如：統一發票或收據）相符。</t>
    <phoneticPr fontId="9" type="noConversion"/>
  </si>
  <si>
    <t xml:space="preserve">註4：帳務查核時應備妥下列文件備查:1.委託研究契約書。2.統一發票（或收據），如購買對象為國外業者應提供INVOICE(或RECEIPT)及匯兌水單。3.付款紀錄(限金融機構轉帳)。       </t>
    <phoneticPr fontId="9" type="noConversion"/>
  </si>
  <si>
    <t>註3：委託勞務之對象應與計畫書所列相符，金額應與原始憑證（如：統一發票或收據）相符。</t>
    <phoneticPr fontId="9" type="noConversion"/>
  </si>
  <si>
    <t xml:space="preserve">註4：帳務查核時應備妥下列文件備查:1.委託勞務契約書。2.統一發票（或收據），如購買對象為國外業者應提供INVOICE(或RECEIPT)及匯兌水單。3.付款紀錄(限金融機構轉帳)。
         </t>
    <phoneticPr fontId="9" type="noConversion"/>
  </si>
  <si>
    <t xml:space="preserve">  　 (4)國內自行開車者之油資可依公司差旅辦法規定之每公里金額乘以行程距離計算；無相關辦法者，則按行政院主計總處國內出差旅費報支要點計算。</t>
    <phoneticPr fontId="9" type="noConversion"/>
  </si>
  <si>
    <t xml:space="preserve">  　 (3)火車、汽車之車資，以經手人（即出差人）之證明為憑。但包租計程車應取具車行證明及經手人或出差人證明。</t>
    <phoneticPr fontId="9" type="noConversion"/>
  </si>
  <si>
    <t xml:space="preserve">     (5)住宿費收據或發票。(6)出差報銷單及公司差旅費報銷規定。(7)涉及外幣支付時應附當時之外幣匯率表。 
</t>
    <phoneticPr fontId="9" type="noConversion"/>
  </si>
  <si>
    <t xml:space="preserve">註3：帳務查核時應備妥下列文件備查:(1)搭乘飛機，應檢附機票票根或登機證存根及機票購票證明單或旅行業代收轉付收據；
</t>
    <phoneticPr fontId="9" type="noConversion"/>
  </si>
  <si>
    <t>註5：贊助公益或體育活動具有廣告性質之各項費用應取得統一發票或合法憑證，並檢附載有活動名稱及營利事業名稱之相關廣告品。</t>
    <phoneticPr fontId="9" type="noConversion"/>
  </si>
  <si>
    <t>註6：活動臨時聘用人力費用須提供如人事費科目之查核資料。</t>
    <phoneticPr fontId="9" type="noConversion"/>
  </si>
  <si>
    <t>註7：活動臨時聘用人力費用，時薪不得低於政府公告最低時薪標準，且不得超過本經費科目10%。</t>
    <phoneticPr fontId="9" type="noConversion"/>
  </si>
  <si>
    <t>註8：演講費之受領人不得為受補助企業員工。</t>
    <phoneticPr fontId="9" type="noConversion"/>
  </si>
  <si>
    <t>4月14-15日</t>
    <phoneticPr fontId="9" type="noConversion"/>
  </si>
  <si>
    <t>4月17-18日</t>
    <phoneticPr fontId="9" type="noConversion"/>
  </si>
  <si>
    <t>設備耐用月數
(新設備統一為60)
B3</t>
    <phoneticPr fontId="9" type="noConversion"/>
  </si>
  <si>
    <r>
      <t xml:space="preserve">本期投入比率
</t>
    </r>
    <r>
      <rPr>
        <b/>
        <sz val="10"/>
        <color rgb="FF000000"/>
        <rFont val="Times New Roman"/>
        <family val="1"/>
      </rPr>
      <t>B5</t>
    </r>
    <phoneticPr fontId="9" type="noConversion"/>
  </si>
  <si>
    <r>
      <t xml:space="preserve">本期使用費
</t>
    </r>
    <r>
      <rPr>
        <b/>
        <sz val="10"/>
        <color rgb="FF000000"/>
        <rFont val="Times New Roman"/>
        <family val="1"/>
      </rPr>
      <t>B6=B4*B5</t>
    </r>
    <phoneticPr fontId="9" type="noConversion"/>
  </si>
  <si>
    <r>
      <t xml:space="preserve">每月攤提使用費
</t>
    </r>
    <r>
      <rPr>
        <b/>
        <sz val="9"/>
        <color rgb="FF000000"/>
        <rFont val="Times New Roman"/>
        <family val="1"/>
      </rPr>
      <t>B4=B1*B2/60
(</t>
    </r>
    <r>
      <rPr>
        <b/>
        <sz val="9"/>
        <color rgb="FF000000"/>
        <rFont val="標楷體"/>
        <family val="4"/>
        <charset val="136"/>
      </rPr>
      <t>詳如註</t>
    </r>
    <r>
      <rPr>
        <b/>
        <sz val="9"/>
        <color rgb="FF000000"/>
        <rFont val="Times New Roman"/>
        <family val="1"/>
      </rPr>
      <t>3)</t>
    </r>
    <phoneticPr fontId="9" type="noConversion"/>
  </si>
  <si>
    <t xml:space="preserve">     2.自共通性器材領料應提供：領料單、材料明細帳或分攤表。3.涉及外幣支付時應附當時之外幣匯率表。</t>
    <phoneticPr fontId="9" type="noConversion"/>
  </si>
  <si>
    <t>註2：「發票品名」請依發票填寫所列項目。</t>
    <phoneticPr fontId="9" type="noConversion"/>
  </si>
  <si>
    <t xml:space="preserve">註4：帳務查核時應備妥下列文件備查:1.維護合約、發票或收據等。2.屬自行維修性質者應提供「設備維修時間記錄表」
</t>
    <phoneticPr fontId="9" type="noConversion"/>
  </si>
  <si>
    <t xml:space="preserve">註6：帳務查核時應備妥下列文件備查:1.為專案計畫採購者應提供收據、統一發票或海關完稅單據及進口結匯單據或內部轉帳憑證。 </t>
    <phoneticPr fontId="9" type="noConversion"/>
  </si>
  <si>
    <t xml:space="preserve">     其餘交通費，應檢附原始單據或旅行業代收轉付收據。(2)乘坐輪船，應提供船票或輪船公司出具之證明。</t>
    <phoneticPr fontId="9" type="noConversion"/>
  </si>
  <si>
    <t>塑膠中心</t>
    <phoneticPr fontId="9" type="noConversion"/>
  </si>
  <si>
    <t xml:space="preserve">     及相關自行維修成本計算表。3.若為分攤，應附分攤表及原始憑證影本。4.涉及外幣支付時應附當時之外幣匯率表。</t>
    <phoneticPr fontId="9" type="noConversion"/>
  </si>
  <si>
    <t>委託內容
(對照合約所列項目)</t>
    <phoneticPr fontId="9" type="noConversion"/>
  </si>
  <si>
    <t>SIIR計畫－計畫人員薪資計算表  (115年××月)</t>
    <phoneticPr fontId="9" type="noConversion"/>
  </si>
  <si>
    <t>SIIR計畫－顧問費(115年××月)</t>
    <phoneticPr fontId="9" type="noConversion"/>
  </si>
  <si>
    <t>SIIR計畫－消耗性器材及原材料費(115年××月)</t>
    <phoneticPr fontId="9" type="noConversion"/>
  </si>
  <si>
    <t>SIIR計畫－設備使用費(1)---已有設備(115年××月)</t>
    <phoneticPr fontId="9" type="noConversion"/>
  </si>
  <si>
    <t>SIIR計畫－技術或智慧財產權購買費(115年××月)</t>
    <phoneticPr fontId="9" type="noConversion"/>
  </si>
  <si>
    <t>SIIR計畫－委託研究費(115年××月)</t>
    <phoneticPr fontId="9" type="noConversion"/>
  </si>
  <si>
    <t>SIIR計畫－委託勞務費(115年××月)</t>
    <phoneticPr fontId="9" type="noConversion"/>
  </si>
  <si>
    <t>SIIR計畫－國內差旅費(115年××月)</t>
    <phoneticPr fontId="9" type="noConversion"/>
  </si>
  <si>
    <t>SIIR計畫－國外差旅費(115年××月)</t>
    <phoneticPr fontId="9" type="noConversion"/>
  </si>
  <si>
    <t>SIIR計畫－研發計畫研發成果廣告宣傳支出(115年××月)</t>
    <phoneticPr fontId="9" type="noConversion"/>
  </si>
  <si>
    <t>三、.創新或研究發展費</t>
    <phoneticPr fontId="9" type="noConversion"/>
  </si>
  <si>
    <t xml:space="preserve">    1.設備使用費</t>
    <phoneticPr fontId="9" type="noConversion"/>
  </si>
  <si>
    <t xml:space="preserve">    2.設備維護費</t>
    <phoneticPr fontId="9" type="noConversion"/>
  </si>
  <si>
    <t xml:space="preserve">    3.雲端及人工智慧服務使用費</t>
    <phoneticPr fontId="9" type="noConversion"/>
  </si>
  <si>
    <t>四、技術移轉費</t>
    <phoneticPr fontId="9" type="noConversion"/>
  </si>
  <si>
    <t>五、差旅費</t>
    <phoneticPr fontId="9" type="noConversion"/>
  </si>
  <si>
    <t>六、推廣宣傳費</t>
    <phoneticPr fontId="9" type="noConversion"/>
  </si>
  <si>
    <t xml:space="preserve">註1：帳務查核時應備妥下列文件備查:1.收款收據（應書明受領事由、受領人名、地址、                </t>
    <phoneticPr fontId="9" type="noConversion"/>
  </si>
  <si>
    <t xml:space="preserve">     身份證編號，由受領人簽名或蓋章） 2.證明支付金額之文件(ex:銀行匯款單據)
</t>
    <phoneticPr fontId="9" type="noConversion"/>
  </si>
  <si>
    <t>115.4.22</t>
  </si>
  <si>
    <t>115.4.22</t>
    <phoneticPr fontId="9" type="noConversion"/>
  </si>
  <si>
    <t>115.4.13</t>
    <phoneticPr fontId="9" type="noConversion"/>
  </si>
  <si>
    <t>115.4.24</t>
    <phoneticPr fontId="9" type="noConversion"/>
  </si>
  <si>
    <t>115.4.18</t>
    <phoneticPr fontId="9" type="noConversion"/>
  </si>
  <si>
    <r>
      <t>註</t>
    </r>
    <r>
      <rPr>
        <sz val="10"/>
        <color rgb="FF000000"/>
        <rFont val="Times New Roman"/>
        <family val="1"/>
      </rPr>
      <t>1</t>
    </r>
    <r>
      <rPr>
        <sz val="10"/>
        <color rgb="FF000000"/>
        <rFont val="標楷體"/>
        <family val="4"/>
        <charset val="136"/>
      </rPr>
      <t>：「已有設備」及「新增設備」之名稱應與計畫書所列相符並依上表分開填列。</t>
    </r>
    <phoneticPr fontId="9" type="noConversion"/>
  </si>
  <si>
    <t>115.04.15</t>
    <phoneticPr fontId="9" type="noConversion"/>
  </si>
  <si>
    <t>115.04.01</t>
    <phoneticPr fontId="9" type="noConversion"/>
  </si>
  <si>
    <t>115.04.22</t>
  </si>
  <si>
    <t>115.04.22</t>
    <phoneticPr fontId="9" type="noConversion"/>
  </si>
  <si>
    <t>115.04.02</t>
    <phoneticPr fontId="9" type="noConversion"/>
  </si>
  <si>
    <t>115.04.03</t>
    <phoneticPr fontId="9" type="noConversion"/>
  </si>
  <si>
    <t>115.04.05</t>
    <phoneticPr fontId="9" type="noConversion"/>
  </si>
  <si>
    <t>金額單位:元</t>
    <phoneticPr fontId="42" type="noConversion"/>
  </si>
  <si>
    <t>傳票日期</t>
    <phoneticPr fontId="9" type="noConversion"/>
  </si>
  <si>
    <t>傳票號碼</t>
    <phoneticPr fontId="9" type="noConversion"/>
  </si>
  <si>
    <t xml:space="preserve">發票日期             </t>
    <phoneticPr fontId="42" type="noConversion"/>
  </si>
  <si>
    <t xml:space="preserve">發票編號         </t>
    <phoneticPr fontId="42" type="noConversion"/>
  </si>
  <si>
    <t>服務類別</t>
    <phoneticPr fontId="9" type="noConversion"/>
  </si>
  <si>
    <t>用途</t>
    <phoneticPr fontId="9" type="noConversion"/>
  </si>
  <si>
    <t>品名
(註2)</t>
    <phoneticPr fontId="9" type="noConversion"/>
  </si>
  <si>
    <t>對照計畫書所列項目(註1)</t>
    <phoneticPr fontId="42" type="noConversion"/>
  </si>
  <si>
    <t>每月分攤金額</t>
    <phoneticPr fontId="42" type="noConversion"/>
  </si>
  <si>
    <t>本期投入比率</t>
    <phoneticPr fontId="42" type="noConversion"/>
  </si>
  <si>
    <t>本期租賃費</t>
    <phoneticPr fontId="42" type="noConversion"/>
  </si>
  <si>
    <t>雲端運算平台</t>
  </si>
  <si>
    <t>雲端伺服器</t>
  </si>
  <si>
    <t>合計</t>
    <phoneticPr fontId="42" type="noConversion"/>
  </si>
  <si>
    <t>註1：「對照計畫書所列項目」名稱需與計畫書所列之項目名稱一致。</t>
    <phoneticPr fontId="42" type="noConversion"/>
  </si>
  <si>
    <t>註2：「品名」請依發票填寫所列項目。</t>
    <phoneticPr fontId="42" type="noConversion"/>
  </si>
  <si>
    <t>註4：營業稅不得報支。</t>
    <phoneticPr fontId="42" type="noConversion"/>
  </si>
  <si>
    <t>計畫主持人:</t>
    <phoneticPr fontId="42" type="noConversion"/>
  </si>
  <si>
    <t>主辦會計:</t>
    <phoneticPr fontId="42" type="noConversion"/>
  </si>
  <si>
    <t>填表人：</t>
    <phoneticPr fontId="42" type="noConversion"/>
  </si>
  <si>
    <t>115.04.27</t>
    <phoneticPr fontId="9" type="noConversion"/>
  </si>
  <si>
    <t>註3：所列報之雲端設備租賃費，包含雲端服務供應商所提供之IaaS、PaaS、SaaS等，但不包含設備採購、主機託管、維護保固及其他一次性或資本性支出。</t>
    <phoneticPr fontId="42" type="noConversion"/>
  </si>
  <si>
    <t>註5：帳務查核時應備妥下列文件備查:1.統一發票，國外之 INVOICE、銀行結匯單據。2.雲端及人工智慧服務租賃使用記錄表</t>
    <phoneticPr fontId="42" type="noConversion"/>
  </si>
  <si>
    <t>正常使用時數</t>
    <phoneticPr fontId="42" type="noConversion"/>
  </si>
  <si>
    <t>投入
比率</t>
    <phoneticPr fontId="42" type="noConversion"/>
  </si>
  <si>
    <t>雲端設備租賃</t>
    <phoneticPr fontId="42" type="noConversion"/>
  </si>
  <si>
    <t>註1.當月正常使用總時數應與人員上班時數相同；若設備為24小時開機者，則以24小時*當月日數，計算當月正常使用總時數。</t>
    <phoneticPr fontId="42" type="noConversion"/>
  </si>
  <si>
    <t>註2.每月投入比率最高為1.00。</t>
    <phoneticPr fontId="42" type="noConversion"/>
  </si>
  <si>
    <t>註3.攤提設備名稱請參照計畫書所編列設備。</t>
    <phoneticPr fontId="42" type="noConversion"/>
  </si>
  <si>
    <t>SIIR計畫－人員加班記錄總表  (115年××月)</t>
    <phoneticPr fontId="9" type="noConversion"/>
  </si>
  <si>
    <t>SIIR計畫－工時記錄表(115年××月)</t>
    <phoneticPr fontId="9" type="noConversion"/>
  </si>
  <si>
    <t>SIIR計畫－設備使用記錄表(115年××月)</t>
    <phoneticPr fontId="9" type="noConversion"/>
  </si>
  <si>
    <t>SIIR計畫－設備維護費---已有設備(115年××月)</t>
    <phoneticPr fontId="9" type="noConversion"/>
  </si>
  <si>
    <t>SIIR計畫－雲端及人工智慧服務使用費(115年××月)</t>
    <phoneticPr fontId="9" type="noConversion"/>
  </si>
  <si>
    <t>SIIR計畫－雲端及人工智慧服務使用記錄表(115年××月)</t>
    <phoneticPr fontId="9" type="noConversion"/>
  </si>
  <si>
    <t>115.2.1~115.9.30</t>
  </si>
  <si>
    <t>115.2.1~115.9.30</t>
    <phoneticPr fontId="9" type="noConversion"/>
  </si>
  <si>
    <t>註3：帳務查核時應備妥下列文件備查:1.新增設備-驗收單、統一發票或收據，如為國外採購應提供INVOICE、進口報單及進口結匯單據。</t>
    <phoneticPr fontId="9" type="noConversion"/>
  </si>
  <si>
    <t>XXX</t>
  </si>
  <si>
    <t>XXX</t>
    <phoneticPr fontId="9" type="noConversion"/>
  </si>
  <si>
    <t>115.04.16</t>
    <phoneticPr fontId="9" type="noConversion"/>
  </si>
  <si>
    <t>115.4.25</t>
  </si>
  <si>
    <t>115.4.25</t>
    <phoneticPr fontId="9" type="noConversion"/>
  </si>
  <si>
    <t>研發計畫研發成果廣告宣傳支出</t>
    <phoneticPr fontId="9" type="noConversion"/>
  </si>
  <si>
    <t>攝影費</t>
    <phoneticPr fontId="9" type="noConversion"/>
  </si>
  <si>
    <t xml:space="preserve">註4：帳務查核時應備妥下列文件備查:1.應提供統一發票、收據或進口結匯單據與INVOICE。2.涉及外幣支付時應附當時之外幣匯率表。3、與列報費用相對應之照片、紀錄、樣張等佐證資料。(必須可看出營利事業名稱
</t>
    <phoneticPr fontId="9" type="noConversion"/>
  </si>
  <si>
    <t>參加國內外展覽、義賣、特賣及舉辦各項推廣活動之場地租借、設計、印刷、裝潢、演講或設備租用費用。</t>
    <phoneticPr fontId="9" type="noConversion"/>
  </si>
  <si>
    <t>攤位租金</t>
    <phoneticPr fontId="9" type="noConversion"/>
  </si>
  <si>
    <t>中華民國115年02月01日至115年00月00日</t>
    <phoneticPr fontId="9" type="noConversion"/>
  </si>
  <si>
    <r>
      <t>5.×××</t>
    </r>
    <r>
      <rPr>
        <sz val="18"/>
        <color rgb="FF000000"/>
        <rFont val="標楷體"/>
        <family val="4"/>
        <charset val="136"/>
      </rPr>
      <t/>
    </r>
  </si>
  <si>
    <r>
      <t>6.×××</t>
    </r>
    <r>
      <rPr>
        <sz val="18"/>
        <color rgb="FF000000"/>
        <rFont val="標楷體"/>
        <family val="4"/>
        <charset val="136"/>
      </rPr>
      <t/>
    </r>
  </si>
  <si>
    <r>
      <t>7.×××</t>
    </r>
    <r>
      <rPr>
        <sz val="18"/>
        <color rgb="FF000000"/>
        <rFont val="標楷體"/>
        <family val="4"/>
        <charset val="136"/>
      </rPr>
      <t/>
    </r>
  </si>
  <si>
    <r>
      <t>8.×××</t>
    </r>
    <r>
      <rPr>
        <sz val="18"/>
        <color rgb="FF000000"/>
        <rFont val="標楷體"/>
        <family val="4"/>
        <charset val="136"/>
      </rPr>
      <t/>
    </r>
  </si>
  <si>
    <r>
      <t>9.×××</t>
    </r>
    <r>
      <rPr>
        <sz val="18"/>
        <color rgb="FF000000"/>
        <rFont val="標楷體"/>
        <family val="4"/>
        <charset val="136"/>
      </rPr>
      <t/>
    </r>
  </si>
  <si>
    <r>
      <t>10.×××</t>
    </r>
    <r>
      <rPr>
        <sz val="18"/>
        <color rgb="FF000000"/>
        <rFont val="標楷體"/>
        <family val="4"/>
        <charset val="136"/>
      </rPr>
      <t/>
    </r>
  </si>
  <si>
    <r>
      <t>11.×××</t>
    </r>
    <r>
      <rPr>
        <sz val="18"/>
        <color rgb="FF000000"/>
        <rFont val="標楷體"/>
        <family val="4"/>
        <charset val="136"/>
      </rPr>
      <t/>
    </r>
  </si>
  <si>
    <r>
      <t>12.×××</t>
    </r>
    <r>
      <rPr>
        <sz val="18"/>
        <color rgb="FF000000"/>
        <rFont val="標楷體"/>
        <family val="4"/>
        <charset val="136"/>
      </rPr>
      <t/>
    </r>
  </si>
  <si>
    <r>
      <t>13.×××</t>
    </r>
    <r>
      <rPr>
        <sz val="18"/>
        <color rgb="FF000000"/>
        <rFont val="標楷體"/>
        <family val="4"/>
        <charset val="136"/>
      </rPr>
      <t/>
    </r>
  </si>
  <si>
    <r>
      <t>15.×××</t>
    </r>
    <r>
      <rPr>
        <sz val="18"/>
        <color rgb="FF000000"/>
        <rFont val="標楷體"/>
        <family val="4"/>
        <charset val="136"/>
      </rPr>
      <t/>
    </r>
  </si>
  <si>
    <r>
      <t>16.×××</t>
    </r>
    <r>
      <rPr>
        <sz val="18"/>
        <color rgb="FF000000"/>
        <rFont val="標楷體"/>
        <family val="4"/>
        <charset val="136"/>
      </rPr>
      <t/>
    </r>
  </si>
  <si>
    <r>
      <t>17.×××</t>
    </r>
    <r>
      <rPr>
        <sz val="18"/>
        <color rgb="FF000000"/>
        <rFont val="標楷體"/>
        <family val="4"/>
        <charset val="136"/>
      </rPr>
      <t/>
    </r>
  </si>
  <si>
    <r>
      <t>18.×××</t>
    </r>
    <r>
      <rPr>
        <sz val="18"/>
        <color rgb="FF000000"/>
        <rFont val="標楷體"/>
        <family val="4"/>
        <charset val="136"/>
      </rPr>
      <t/>
    </r>
  </si>
  <si>
    <r>
      <t>19.×××</t>
    </r>
    <r>
      <rPr>
        <sz val="18"/>
        <color rgb="FF000000"/>
        <rFont val="標楷體"/>
        <family val="4"/>
        <charset val="136"/>
      </rPr>
      <t/>
    </r>
  </si>
  <si>
    <r>
      <t>20.×××</t>
    </r>
    <r>
      <rPr>
        <sz val="18"/>
        <color rgb="FF000000"/>
        <rFont val="標楷體"/>
        <family val="4"/>
        <charset val="136"/>
      </rPr>
      <t/>
    </r>
  </si>
  <si>
    <r>
      <t>5.×××</t>
    </r>
    <r>
      <rPr>
        <sz val="10"/>
        <color rgb="FF000000"/>
        <rFont val="標楷體"/>
        <family val="4"/>
        <charset val="136"/>
      </rPr>
      <t/>
    </r>
  </si>
  <si>
    <r>
      <t>6.×××</t>
    </r>
    <r>
      <rPr>
        <sz val="10"/>
        <color rgb="FF000000"/>
        <rFont val="標楷體"/>
        <family val="4"/>
        <charset val="136"/>
      </rPr>
      <t/>
    </r>
  </si>
  <si>
    <r>
      <t>7.×××</t>
    </r>
    <r>
      <rPr>
        <sz val="10"/>
        <color rgb="FF000000"/>
        <rFont val="標楷體"/>
        <family val="4"/>
        <charset val="136"/>
      </rPr>
      <t/>
    </r>
  </si>
  <si>
    <r>
      <t>8.×××</t>
    </r>
    <r>
      <rPr>
        <sz val="10"/>
        <color rgb="FF000000"/>
        <rFont val="標楷體"/>
        <family val="4"/>
        <charset val="136"/>
      </rPr>
      <t/>
    </r>
  </si>
  <si>
    <r>
      <t>9.×××</t>
    </r>
    <r>
      <rPr>
        <sz val="10"/>
        <color rgb="FF000000"/>
        <rFont val="標楷體"/>
        <family val="4"/>
        <charset val="136"/>
      </rPr>
      <t/>
    </r>
  </si>
  <si>
    <r>
      <t>10.×××</t>
    </r>
    <r>
      <rPr>
        <sz val="10"/>
        <color rgb="FF000000"/>
        <rFont val="標楷體"/>
        <family val="4"/>
        <charset val="136"/>
      </rPr>
      <t/>
    </r>
  </si>
  <si>
    <r>
      <t>11.×××</t>
    </r>
    <r>
      <rPr>
        <sz val="10"/>
        <color rgb="FF000000"/>
        <rFont val="標楷體"/>
        <family val="4"/>
        <charset val="136"/>
      </rPr>
      <t/>
    </r>
  </si>
  <si>
    <r>
      <t>12.×××</t>
    </r>
    <r>
      <rPr>
        <sz val="10"/>
        <color rgb="FF000000"/>
        <rFont val="標楷體"/>
        <family val="4"/>
        <charset val="136"/>
      </rPr>
      <t/>
    </r>
  </si>
  <si>
    <r>
      <t>13.×××</t>
    </r>
    <r>
      <rPr>
        <sz val="10"/>
        <color rgb="FF000000"/>
        <rFont val="標楷體"/>
        <family val="4"/>
        <charset val="136"/>
      </rPr>
      <t/>
    </r>
  </si>
  <si>
    <r>
      <t>14.×××</t>
    </r>
    <r>
      <rPr>
        <sz val="10"/>
        <color rgb="FF000000"/>
        <rFont val="標楷體"/>
        <family val="4"/>
        <charset val="136"/>
      </rPr>
      <t/>
    </r>
  </si>
  <si>
    <r>
      <t>15.×××</t>
    </r>
    <r>
      <rPr>
        <sz val="10"/>
        <color rgb="FF000000"/>
        <rFont val="標楷體"/>
        <family val="4"/>
        <charset val="136"/>
      </rPr>
      <t/>
    </r>
  </si>
  <si>
    <r>
      <t>16.×××</t>
    </r>
    <r>
      <rPr>
        <sz val="10"/>
        <color rgb="FF000000"/>
        <rFont val="標楷體"/>
        <family val="4"/>
        <charset val="136"/>
      </rPr>
      <t/>
    </r>
  </si>
  <si>
    <r>
      <t>17.×××</t>
    </r>
    <r>
      <rPr>
        <sz val="10"/>
        <color rgb="FF000000"/>
        <rFont val="標楷體"/>
        <family val="4"/>
        <charset val="136"/>
      </rPr>
      <t/>
    </r>
  </si>
  <si>
    <r>
      <t>18.×××</t>
    </r>
    <r>
      <rPr>
        <sz val="10"/>
        <color rgb="FF000000"/>
        <rFont val="標楷體"/>
        <family val="4"/>
        <charset val="136"/>
      </rPr>
      <t/>
    </r>
  </si>
  <si>
    <r>
      <t>19.×××</t>
    </r>
    <r>
      <rPr>
        <sz val="10"/>
        <color rgb="FF000000"/>
        <rFont val="標楷體"/>
        <family val="4"/>
        <charset val="136"/>
      </rPr>
      <t/>
    </r>
  </si>
  <si>
    <r>
      <t>20.×××</t>
    </r>
    <r>
      <rPr>
        <sz val="10"/>
        <color rgb="FF000000"/>
        <rFont val="標楷體"/>
        <family val="4"/>
        <charset val="136"/>
      </rPr>
      <t/>
    </r>
  </si>
  <si>
    <t>14.×××</t>
    <phoneticPr fontId="9" type="noConversion"/>
  </si>
  <si>
    <t>註4：帳務查核時應備妥下列文件備查:1.應提供統一發票、收據或進口結匯單據與INVOICE。2.涉及外幣支付時應附當時之外幣匯率表。3、與列報費用相對應之照片、紀錄、樣張等佐證資料。</t>
    <phoneticPr fontId="9" type="noConversion"/>
  </si>
  <si>
    <t>　　 (必須可看出營利事業名稱、品牌名或與計畫有相關之資訊)。</t>
    <phoneticPr fontId="9" type="noConversion"/>
  </si>
  <si>
    <t xml:space="preserve">    2.其他推廣宣傳支出</t>
    <phoneticPr fontId="9" type="noConversion"/>
  </si>
  <si>
    <t>SIIR計畫－其他推廣宣傳支出(115年××月)</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</si>
</sst>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176" formatCode="&quot; &quot;#,##0.00&quot; &quot;;&quot; (&quot;#,##0.00&quot;)&quot;;&quot; -&quot;00&quot; &quot;;&quot; &quot;@&quot; &quot;"/>
    <numFmt numFmtId="177" formatCode="&quot; &quot;#,##0&quot; &quot;;&quot; (&quot;#,##0&quot;)&quot;;&quot; - &quot;;&quot; &quot;@&quot; &quot;"/>
    <numFmt numFmtId="178" formatCode="&quot;NT$&quot;#,##0;[Red]&quot;-NT$&quot;#,##0"/>
    <numFmt numFmtId="179" formatCode="&quot; &quot;#,##0&quot; &quot;;&quot;-&quot;#,##0&quot; &quot;;&quot; - &quot;;&quot; &quot;@&quot; &quot;"/>
    <numFmt numFmtId="180" formatCode="0.0%"/>
    <numFmt numFmtId="181" formatCode="#,##0&quot; &quot;"/>
    <numFmt numFmtId="182" formatCode="#,##0;[Red]&quot;-&quot;#,##0"/>
    <numFmt numFmtId="183" formatCode="0.00&quot; &quot;;[Red]&quot;(&quot;0.00&quot;)&quot;"/>
    <numFmt numFmtId="184" formatCode="_(* #,##0_);_(* \(#,##0\);_(* &quot;-&quot;??_);_(@_)"/>
    <numFmt numFmtId="185" formatCode="&quot; &quot;#,##0&quot; &quot;;&quot; (&quot;#,##0&quot;)&quot;;&quot; -&quot;00&quot; &quot;;&quot; &quot;@&quot; &quot;"/>
  </numFmts>
  <fonts count="51">
    <font>
      <sz val="12"/>
      <color rgb="FF000000"/>
      <name val="Times New Roman"/>
      <family val="1"/>
    </font>
    <font>
      <sz val="12"/>
      <color rgb="FF000000"/>
      <name val="Times New Roman"/>
      <family val="1"/>
    </font>
    <font>
      <sz val="10"/>
      <color rgb="FF000000"/>
      <name val="MS Sans Serif"/>
      <family val="2"/>
    </font>
    <font>
      <b/>
      <sz val="16"/>
      <color rgb="FF000000"/>
      <name val="標楷體"/>
      <family val="4"/>
      <charset val="136"/>
    </font>
    <font>
      <sz val="10"/>
      <color rgb="FF000000"/>
      <name val="標楷體"/>
      <family val="4"/>
      <charset val="136"/>
    </font>
    <font>
      <b/>
      <sz val="12"/>
      <color rgb="FF000000"/>
      <name val="標楷體"/>
      <family val="4"/>
      <charset val="136"/>
    </font>
    <font>
      <sz val="12"/>
      <color rgb="FF000000"/>
      <name val="標楷體"/>
      <family val="4"/>
      <charset val="136"/>
    </font>
    <font>
      <b/>
      <sz val="10"/>
      <color rgb="FF000000"/>
      <name val="標楷體"/>
      <family val="4"/>
      <charset val="136"/>
    </font>
    <font>
      <sz val="13"/>
      <color rgb="FF000000"/>
      <name val="標楷體"/>
      <family val="4"/>
      <charset val="136"/>
    </font>
    <font>
      <sz val="9"/>
      <name val="細明體"/>
      <family val="3"/>
      <charset val="136"/>
    </font>
    <font>
      <b/>
      <sz val="18"/>
      <color rgb="FF000000"/>
      <name val="標楷體"/>
      <family val="4"/>
      <charset val="136"/>
    </font>
    <font>
      <sz val="18"/>
      <color rgb="FF000000"/>
      <name val="Times New Roman"/>
      <family val="1"/>
    </font>
    <font>
      <sz val="18"/>
      <color rgb="FF000000"/>
      <name val="標楷體"/>
      <family val="4"/>
      <charset val="136"/>
    </font>
    <font>
      <b/>
      <sz val="18"/>
      <color rgb="FF000000"/>
      <name val="Times New Roman"/>
      <family val="1"/>
    </font>
    <font>
      <sz val="16"/>
      <color rgb="FF000000"/>
      <name val="標楷體"/>
      <family val="4"/>
      <charset val="136"/>
    </font>
    <font>
      <sz val="18"/>
      <color rgb="FFFF0000"/>
      <name val="標楷體"/>
      <family val="4"/>
      <charset val="136"/>
    </font>
    <font>
      <sz val="14"/>
      <color rgb="FF000000"/>
      <name val="標楷體"/>
      <family val="4"/>
      <charset val="136"/>
    </font>
    <font>
      <b/>
      <sz val="12"/>
      <color rgb="FF000000"/>
      <name val="細明體"/>
      <family val="3"/>
      <charset val="136"/>
    </font>
    <font>
      <b/>
      <sz val="12"/>
      <color rgb="FF000000"/>
      <name val="Times New Roman"/>
      <family val="1"/>
    </font>
    <font>
      <b/>
      <sz val="12"/>
      <color rgb="FFFF0000"/>
      <name val="標楷體"/>
      <family val="4"/>
      <charset val="136"/>
    </font>
    <font>
      <sz val="10"/>
      <color rgb="FF000000"/>
      <name val="Times New Roman"/>
      <family val="1"/>
    </font>
    <font>
      <sz val="13"/>
      <color rgb="FF000000"/>
      <name val="Times New Roman"/>
      <family val="1"/>
    </font>
    <font>
      <b/>
      <sz val="14"/>
      <color rgb="FF000000"/>
      <name val="標楷體"/>
      <family val="4"/>
      <charset val="136"/>
    </font>
    <font>
      <sz val="8"/>
      <color rgb="FF000000"/>
      <name val="標楷體"/>
      <family val="4"/>
      <charset val="136"/>
    </font>
    <font>
      <sz val="10"/>
      <color rgb="FFFF0000"/>
      <name val="標楷體"/>
      <family val="4"/>
      <charset val="136"/>
    </font>
    <font>
      <b/>
      <sz val="10"/>
      <color rgb="FF000000"/>
      <name val="Times New Roman"/>
      <family val="1"/>
    </font>
    <font>
      <sz val="8"/>
      <color rgb="FF000000"/>
      <name val="Times New Roman"/>
      <family val="1"/>
    </font>
    <font>
      <sz val="10"/>
      <color rgb="FFFF0000"/>
      <name val="Times New Roman"/>
      <family val="1"/>
    </font>
    <font>
      <b/>
      <sz val="9"/>
      <color rgb="FF000000"/>
      <name val="標楷體"/>
      <family val="4"/>
      <charset val="136"/>
    </font>
    <font>
      <b/>
      <sz val="9"/>
      <color rgb="FF000000"/>
      <name val="Times New Roman"/>
      <family val="1"/>
    </font>
    <font>
      <b/>
      <sz val="12"/>
      <color rgb="FF0000FF"/>
      <name val="標楷體"/>
      <family val="4"/>
      <charset val="136"/>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
      <b/>
      <sz val="12"/>
      <color indexed="81"/>
      <name val="細明體"/>
      <family val="3"/>
      <charset val="136"/>
    </font>
    <font>
      <b/>
      <sz val="12"/>
      <color indexed="81"/>
      <name val="Tahoma"/>
      <family val="2"/>
    </font>
    <font>
      <sz val="12"/>
      <color indexed="81"/>
      <name val="Tahoma"/>
      <family val="2"/>
    </font>
    <font>
      <sz val="12"/>
      <color indexed="81"/>
      <name val="細明體"/>
      <family val="3"/>
      <charset val="136"/>
    </font>
    <font>
      <b/>
      <sz val="18"/>
      <name val="標楷體"/>
      <family val="4"/>
      <charset val="136"/>
    </font>
    <font>
      <sz val="18"/>
      <name val="標楷體"/>
      <family val="4"/>
      <charset val="136"/>
    </font>
    <font>
      <sz val="12"/>
      <name val="標楷體"/>
      <family val="4"/>
      <charset val="136"/>
    </font>
    <font>
      <sz val="9"/>
      <name val="新細明體"/>
      <family val="1"/>
      <charset val="136"/>
    </font>
    <font>
      <b/>
      <sz val="12"/>
      <name val="標楷體"/>
      <family val="4"/>
      <charset val="136"/>
    </font>
    <font>
      <b/>
      <sz val="10"/>
      <name val="標楷體"/>
      <family val="4"/>
      <charset val="136"/>
    </font>
    <font>
      <sz val="12"/>
      <color indexed="8"/>
      <name val="標楷體"/>
      <family val="4"/>
      <charset val="136"/>
    </font>
    <font>
      <sz val="14"/>
      <name val="標楷體"/>
      <family val="4"/>
      <charset val="136"/>
    </font>
    <font>
      <sz val="10"/>
      <name val="標楷體"/>
      <family val="4"/>
      <charset val="136"/>
    </font>
    <font>
      <sz val="8"/>
      <name val="標楷體"/>
      <family val="4"/>
      <charset val="136"/>
    </font>
    <font>
      <sz val="14"/>
      <color indexed="8"/>
      <name val="標楷體"/>
      <family val="4"/>
      <charset val="136"/>
    </font>
    <font>
      <sz val="13"/>
      <name val="標楷體"/>
      <family val="4"/>
      <charset val="136"/>
    </font>
  </fonts>
  <fills count="6">
    <fill>
      <patternFill patternType="none"/>
    </fill>
    <fill>
      <patternFill patternType="gray125"/>
    </fill>
    <fill>
      <patternFill patternType="solid">
        <fgColor rgb="FFCCFFCC"/>
        <bgColor rgb="FFCCFFCC"/>
      </patternFill>
    </fill>
    <fill>
      <patternFill patternType="solid">
        <fgColor rgb="FFCCFFCC"/>
        <bgColor indexed="64"/>
      </patternFill>
    </fill>
    <fill>
      <patternFill patternType="solid">
        <fgColor indexed="42"/>
        <bgColor indexed="64"/>
      </patternFill>
    </fill>
    <fill>
      <patternFill patternType="solid">
        <fgColor theme="0"/>
        <bgColor rgb="FFCCFFCC"/>
      </patternFill>
    </fill>
  </fills>
  <borders count="8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medium">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indexed="64"/>
      </left>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top/>
      <bottom style="thin">
        <color rgb="FF000000"/>
      </bottom>
      <diagonal/>
    </border>
    <border>
      <left style="medium">
        <color indexed="64"/>
      </left>
      <right/>
      <top/>
      <bottom style="medium">
        <color rgb="FF000000"/>
      </bottom>
      <diagonal/>
    </border>
    <border>
      <left style="medium">
        <color indexed="64"/>
      </left>
      <right/>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medium">
        <color rgb="FF000000"/>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7">
    <xf numFmtId="0" fontId="0" fillId="0" borderId="0"/>
    <xf numFmtId="176" fontId="1" fillId="0" borderId="0" applyFont="0" applyFill="0" applyBorder="0" applyAlignment="0" applyProtection="0"/>
    <xf numFmtId="177" fontId="1" fillId="0" borderId="0" applyFont="0" applyFill="0" applyBorder="0" applyAlignment="0" applyProtection="0"/>
    <xf numFmtId="0" fontId="1" fillId="0" borderId="0" applyNumberFormat="0" applyFont="0" applyBorder="0" applyProtection="0"/>
    <xf numFmtId="0" fontId="2" fillId="0" borderId="0" applyNumberFormat="0" applyBorder="0" applyProtection="0"/>
    <xf numFmtId="0" fontId="2" fillId="0" borderId="0" applyNumberFormat="0" applyBorder="0" applyProtection="0"/>
    <xf numFmtId="178" fontId="1" fillId="0" borderId="0" applyFont="0" applyFill="0" applyBorder="0" applyAlignment="0" applyProtection="0"/>
  </cellStyleXfs>
  <cellXfs count="477">
    <xf numFmtId="0" fontId="0" fillId="0" borderId="0" xfId="0"/>
    <xf numFmtId="0" fontId="4" fillId="0" borderId="0" xfId="0" applyFont="1"/>
    <xf numFmtId="0" fontId="0" fillId="0" borderId="3" xfId="0" applyBorder="1"/>
    <xf numFmtId="0" fontId="6" fillId="0" borderId="3" xfId="0" applyFont="1" applyBorder="1" applyAlignment="1">
      <alignment horizontal="right"/>
    </xf>
    <xf numFmtId="0" fontId="5" fillId="0" borderId="9"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0" xfId="0" applyFont="1" applyProtection="1">
      <protection locked="0"/>
    </xf>
    <xf numFmtId="0" fontId="6" fillId="0" borderId="0" xfId="0" applyFont="1" applyProtection="1">
      <protection locked="0"/>
    </xf>
    <xf numFmtId="0" fontId="8" fillId="0" borderId="0" xfId="3" applyFont="1" applyProtection="1">
      <protection locked="0"/>
    </xf>
    <xf numFmtId="0" fontId="5" fillId="0" borderId="0" xfId="4" applyFont="1" applyAlignment="1" applyProtection="1">
      <alignment horizontal="left"/>
    </xf>
    <xf numFmtId="177" fontId="4" fillId="0" borderId="0" xfId="2" applyFont="1" applyProtection="1"/>
    <xf numFmtId="0" fontId="5" fillId="0" borderId="0" xfId="5" applyFont="1" applyAlignment="1" applyProtection="1">
      <alignment horizontal="right"/>
    </xf>
    <xf numFmtId="177" fontId="5" fillId="0" borderId="2" xfId="2" applyFont="1" applyBorder="1" applyAlignment="1" applyProtection="1">
      <alignment horizontal="center" vertical="center"/>
    </xf>
    <xf numFmtId="179" fontId="5" fillId="0" borderId="1" xfId="2" applyNumberFormat="1" applyFont="1" applyFill="1" applyBorder="1" applyAlignment="1" applyProtection="1">
      <alignment vertical="center"/>
    </xf>
    <xf numFmtId="177" fontId="5" fillId="0" borderId="1" xfId="2" applyFont="1" applyFill="1" applyBorder="1" applyAlignment="1" applyProtection="1">
      <alignment vertical="center"/>
    </xf>
    <xf numFmtId="182" fontId="5" fillId="0" borderId="1" xfId="2" applyNumberFormat="1" applyFont="1" applyBorder="1" applyAlignment="1" applyProtection="1">
      <alignment vertical="center"/>
    </xf>
    <xf numFmtId="177" fontId="6" fillId="0" borderId="1" xfId="2" applyFont="1" applyFill="1" applyBorder="1" applyAlignment="1" applyProtection="1">
      <alignment vertical="center"/>
    </xf>
    <xf numFmtId="179" fontId="6" fillId="0" borderId="1" xfId="2" applyNumberFormat="1" applyFont="1" applyFill="1" applyBorder="1" applyAlignment="1" applyProtection="1">
      <alignment vertical="center"/>
    </xf>
    <xf numFmtId="0" fontId="8" fillId="0" borderId="0" xfId="3" applyFont="1" applyProtection="1"/>
    <xf numFmtId="177" fontId="4" fillId="0" borderId="0" xfId="2" applyFont="1" applyBorder="1" applyProtection="1"/>
    <xf numFmtId="179" fontId="6" fillId="2" borderId="1" xfId="2" applyNumberFormat="1" applyFont="1" applyFill="1" applyBorder="1" applyAlignment="1" applyProtection="1">
      <alignment vertical="center"/>
      <protection locked="0"/>
    </xf>
    <xf numFmtId="182" fontId="6" fillId="2" borderId="1" xfId="2" applyNumberFormat="1" applyFont="1" applyFill="1" applyBorder="1" applyAlignment="1" applyProtection="1">
      <alignment vertical="center"/>
      <protection locked="0"/>
    </xf>
    <xf numFmtId="177" fontId="4" fillId="0" borderId="0" xfId="2" applyFont="1" applyProtection="1">
      <protection locked="0"/>
    </xf>
    <xf numFmtId="0" fontId="8" fillId="3" borderId="0" xfId="5" applyFont="1" applyFill="1" applyProtection="1">
      <protection locked="0"/>
    </xf>
    <xf numFmtId="0" fontId="8" fillId="3" borderId="0" xfId="3" applyFont="1" applyFill="1" applyProtection="1">
      <protection locked="0"/>
    </xf>
    <xf numFmtId="0" fontId="8" fillId="3" borderId="0" xfId="5" applyFont="1" applyFill="1" applyAlignment="1" applyProtection="1">
      <alignment horizontal="right"/>
      <protection locked="0"/>
    </xf>
    <xf numFmtId="180" fontId="8" fillId="3" borderId="0" xfId="5" applyNumberFormat="1" applyFont="1" applyFill="1" applyProtection="1">
      <protection locked="0"/>
    </xf>
    <xf numFmtId="182" fontId="5" fillId="0" borderId="1" xfId="2" applyNumberFormat="1" applyFont="1" applyFill="1" applyBorder="1" applyAlignment="1" applyProtection="1">
      <alignment vertical="center"/>
    </xf>
    <xf numFmtId="182" fontId="6" fillId="0" borderId="1" xfId="2" applyNumberFormat="1" applyFont="1" applyFill="1" applyBorder="1" applyAlignment="1" applyProtection="1">
      <alignment vertical="center"/>
    </xf>
    <xf numFmtId="177" fontId="6" fillId="0" borderId="1" xfId="2" applyFont="1" applyFill="1" applyBorder="1" applyAlignment="1" applyProtection="1">
      <alignment vertical="center"/>
      <protection locked="0"/>
    </xf>
    <xf numFmtId="0" fontId="10" fillId="0" borderId="0" xfId="0" applyFont="1" applyAlignment="1" applyProtection="1">
      <alignment horizontal="center"/>
      <protection locked="0"/>
    </xf>
    <xf numFmtId="0" fontId="11" fillId="0" borderId="0" xfId="0" applyFont="1" applyProtection="1">
      <protection locked="0"/>
    </xf>
    <xf numFmtId="0" fontId="11" fillId="0" borderId="3" xfId="0" applyFont="1" applyBorder="1" applyProtection="1">
      <protection locked="0"/>
    </xf>
    <xf numFmtId="0" fontId="12" fillId="0" borderId="3" xfId="0" applyFont="1" applyBorder="1" applyProtection="1">
      <protection locked="0"/>
    </xf>
    <xf numFmtId="0" fontId="10" fillId="0" borderId="0" xfId="0" applyFont="1" applyProtection="1">
      <protection locked="0"/>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1" fillId="0" borderId="13" xfId="0" applyFont="1" applyBorder="1" applyAlignment="1" applyProtection="1">
      <alignment horizontal="left"/>
      <protection locked="0"/>
    </xf>
    <xf numFmtId="179" fontId="11" fillId="2" borderId="14" xfId="0" applyNumberFormat="1" applyFont="1" applyFill="1" applyBorder="1" applyProtection="1">
      <protection locked="0"/>
    </xf>
    <xf numFmtId="179" fontId="11" fillId="2" borderId="1" xfId="0" applyNumberFormat="1" applyFont="1" applyFill="1" applyBorder="1" applyProtection="1">
      <protection locked="0"/>
    </xf>
    <xf numFmtId="179" fontId="11" fillId="0" borderId="0" xfId="0" applyNumberFormat="1" applyFont="1" applyAlignment="1" applyProtection="1">
      <alignment horizontal="left"/>
      <protection locked="0"/>
    </xf>
    <xf numFmtId="0" fontId="14" fillId="0" borderId="0" xfId="0" applyFont="1" applyProtection="1">
      <protection locked="0"/>
    </xf>
    <xf numFmtId="179" fontId="14" fillId="0" borderId="0" xfId="0" applyNumberFormat="1" applyFont="1" applyProtection="1">
      <protection locked="0"/>
    </xf>
    <xf numFmtId="0" fontId="15" fillId="0" borderId="0" xfId="0" applyFont="1" applyAlignment="1" applyProtection="1">
      <alignment horizontal="left" vertical="top" wrapText="1"/>
      <protection locked="0"/>
    </xf>
    <xf numFmtId="0" fontId="16" fillId="0" borderId="0" xfId="3" applyFont="1" applyProtection="1">
      <protection locked="0"/>
    </xf>
    <xf numFmtId="0" fontId="11" fillId="0" borderId="0" xfId="5" applyFont="1" applyAlignment="1" applyProtection="1">
      <alignment horizontal="right"/>
      <protection locked="0"/>
    </xf>
    <xf numFmtId="0" fontId="11" fillId="0" borderId="0" xfId="3" applyFont="1" applyProtection="1">
      <protection locked="0"/>
    </xf>
    <xf numFmtId="179" fontId="11" fillId="0" borderId="0" xfId="0" applyNumberFormat="1" applyFont="1" applyProtection="1">
      <protection locked="0"/>
    </xf>
    <xf numFmtId="179" fontId="11" fillId="0" borderId="0" xfId="3" applyNumberFormat="1" applyFont="1" applyProtection="1">
      <protection locked="0"/>
    </xf>
    <xf numFmtId="0" fontId="10" fillId="0" borderId="4" xfId="0" applyFont="1" applyBorder="1"/>
    <xf numFmtId="0" fontId="10" fillId="0" borderId="5" xfId="0" applyFont="1" applyBorder="1"/>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5" fillId="0" borderId="4" xfId="0" applyFont="1" applyBorder="1" applyAlignment="1">
      <alignment horizontal="center" vertical="center"/>
    </xf>
    <xf numFmtId="0" fontId="12" fillId="0" borderId="0" xfId="0" applyFont="1" applyProtection="1">
      <protection locked="0"/>
    </xf>
    <xf numFmtId="0" fontId="10" fillId="0" borderId="0" xfId="0" applyFont="1" applyAlignment="1" applyProtection="1">
      <alignment horizontal="center" vertical="center" wrapText="1"/>
      <protection locked="0"/>
    </xf>
    <xf numFmtId="179" fontId="12" fillId="0" borderId="0" xfId="0" applyNumberFormat="1" applyFont="1" applyAlignment="1" applyProtection="1">
      <alignment horizontal="left"/>
      <protection locked="0"/>
    </xf>
    <xf numFmtId="0" fontId="8" fillId="0" borderId="0" xfId="5" applyFont="1" applyAlignment="1" applyProtection="1">
      <alignment horizontal="right"/>
      <protection locked="0"/>
    </xf>
    <xf numFmtId="180" fontId="8" fillId="0" borderId="0" xfId="5" applyNumberFormat="1" applyFont="1" applyProtection="1">
      <protection locked="0"/>
    </xf>
    <xf numFmtId="179" fontId="12" fillId="0" borderId="0" xfId="0" applyNumberFormat="1" applyFont="1" applyProtection="1">
      <protection locked="0"/>
    </xf>
    <xf numFmtId="0" fontId="12" fillId="0" borderId="0" xfId="5" applyFont="1" applyAlignment="1" applyProtection="1">
      <alignment horizontal="right"/>
      <protection locked="0"/>
    </xf>
    <xf numFmtId="0" fontId="12" fillId="0" borderId="0" xfId="3" applyFont="1" applyProtection="1">
      <protection locked="0"/>
    </xf>
    <xf numFmtId="179" fontId="12" fillId="0" borderId="0" xfId="3" applyNumberFormat="1" applyFont="1" applyProtection="1">
      <protection locked="0"/>
    </xf>
    <xf numFmtId="180" fontId="12" fillId="0" borderId="0" xfId="5" applyNumberFormat="1" applyFont="1" applyProtection="1">
      <protection locked="0"/>
    </xf>
    <xf numFmtId="0" fontId="0" fillId="0" borderId="0" xfId="0" applyProtection="1">
      <protection locked="0"/>
    </xf>
    <xf numFmtId="0" fontId="0" fillId="0" borderId="0" xfId="0" applyAlignment="1" applyProtection="1">
      <alignment vertical="center"/>
      <protection locked="0"/>
    </xf>
    <xf numFmtId="0" fontId="20" fillId="0" borderId="0" xfId="0" applyFont="1" applyProtection="1">
      <protection locked="0"/>
    </xf>
    <xf numFmtId="0" fontId="16" fillId="0" borderId="0" xfId="0" applyFont="1" applyProtection="1">
      <protection locked="0"/>
    </xf>
    <xf numFmtId="0" fontId="21" fillId="0" borderId="0" xfId="5" applyFont="1" applyAlignment="1" applyProtection="1">
      <alignment horizontal="right"/>
      <protection locked="0"/>
    </xf>
    <xf numFmtId="0" fontId="21" fillId="0" borderId="0" xfId="3" applyFont="1" applyProtection="1">
      <protection locked="0"/>
    </xf>
    <xf numFmtId="0" fontId="17" fillId="0" borderId="5" xfId="0" applyFont="1" applyBorder="1" applyAlignment="1">
      <alignment horizontal="center" vertical="center"/>
    </xf>
    <xf numFmtId="0" fontId="19" fillId="0" borderId="13" xfId="0" applyFont="1" applyBorder="1" applyAlignment="1">
      <alignment horizontal="center"/>
    </xf>
    <xf numFmtId="0" fontId="0" fillId="0" borderId="1" xfId="0" applyBorder="1"/>
    <xf numFmtId="0" fontId="0" fillId="0" borderId="15" xfId="0" applyBorder="1"/>
    <xf numFmtId="0" fontId="6" fillId="0" borderId="0" xfId="0" applyFont="1" applyAlignment="1" applyProtection="1">
      <alignment horizontal="center" vertical="center"/>
      <protection locked="0"/>
    </xf>
    <xf numFmtId="0" fontId="0" fillId="0" borderId="0" xfId="0" applyAlignment="1" applyProtection="1">
      <alignment horizontal="left"/>
      <protection locked="0"/>
    </xf>
    <xf numFmtId="0" fontId="8" fillId="0" borderId="0" xfId="5" applyFont="1" applyProtection="1">
      <protection locked="0"/>
    </xf>
    <xf numFmtId="0" fontId="8" fillId="0" borderId="0" xfId="3" applyFont="1" applyBorder="1" applyProtection="1">
      <protection locked="0"/>
    </xf>
    <xf numFmtId="0" fontId="0" fillId="0" borderId="0" xfId="0" applyAlignment="1" applyProtection="1">
      <alignment horizontal="center"/>
      <protection locked="0"/>
    </xf>
    <xf numFmtId="0" fontId="18" fillId="0" borderId="0" xfId="0" applyFont="1" applyAlignment="1" applyProtection="1">
      <alignment vertical="center"/>
      <protection locked="0"/>
    </xf>
    <xf numFmtId="0" fontId="18" fillId="0" borderId="24" xfId="0" applyFont="1" applyBorder="1" applyAlignment="1" applyProtection="1">
      <alignment horizontal="left"/>
      <protection locked="0"/>
    </xf>
    <xf numFmtId="0" fontId="0" fillId="0" borderId="25" xfId="0" applyBorder="1" applyProtection="1">
      <protection locked="0"/>
    </xf>
    <xf numFmtId="0" fontId="6" fillId="0" borderId="25" xfId="0" applyFont="1" applyBorder="1" applyProtection="1">
      <protection locked="0"/>
    </xf>
    <xf numFmtId="0" fontId="0" fillId="0" borderId="25" xfId="0" applyBorder="1" applyAlignment="1" applyProtection="1">
      <alignment horizontal="center"/>
      <protection locked="0"/>
    </xf>
    <xf numFmtId="0" fontId="0" fillId="0" borderId="26" xfId="0" applyBorder="1" applyProtection="1">
      <protection locked="0"/>
    </xf>
    <xf numFmtId="0" fontId="6" fillId="0" borderId="25" xfId="0" applyFont="1" applyBorder="1" applyAlignment="1" applyProtection="1">
      <alignment horizontal="center"/>
      <protection locked="0"/>
    </xf>
    <xf numFmtId="0" fontId="5" fillId="0" borderId="0" xfId="0" applyFont="1" applyAlignment="1" applyProtection="1">
      <alignment horizontal="left"/>
      <protection locked="0"/>
    </xf>
    <xf numFmtId="0" fontId="6" fillId="0" borderId="0" xfId="0" applyFont="1" applyAlignment="1" applyProtection="1">
      <alignment horizontal="left"/>
      <protection locked="0"/>
    </xf>
    <xf numFmtId="179" fontId="0" fillId="0" borderId="0" xfId="0" applyNumberFormat="1" applyProtection="1">
      <protection locked="0"/>
    </xf>
    <xf numFmtId="0" fontId="4" fillId="0" borderId="0" xfId="0" applyFont="1" applyAlignment="1" applyProtection="1">
      <alignment horizontal="left"/>
      <protection locked="0"/>
    </xf>
    <xf numFmtId="0" fontId="20" fillId="0" borderId="0" xfId="0" applyFont="1" applyAlignment="1" applyProtection="1">
      <alignment horizontal="center"/>
      <protection locked="0"/>
    </xf>
    <xf numFmtId="0" fontId="8" fillId="0" borderId="0" xfId="5" applyFont="1" applyAlignment="1" applyProtection="1">
      <alignment horizontal="center"/>
      <protection locked="0"/>
    </xf>
    <xf numFmtId="180" fontId="8" fillId="0" borderId="0" xfId="5" applyNumberFormat="1" applyFont="1" applyAlignment="1" applyProtection="1">
      <alignment horizontal="right"/>
      <protection locked="0"/>
    </xf>
    <xf numFmtId="0" fontId="18" fillId="0" borderId="0" xfId="0" applyFont="1" applyProtection="1">
      <protection locked="0"/>
    </xf>
    <xf numFmtId="0" fontId="0" fillId="2" borderId="13" xfId="0" applyFill="1" applyBorder="1" applyAlignment="1" applyProtection="1">
      <alignment horizontal="left"/>
      <protection locked="0"/>
    </xf>
    <xf numFmtId="179" fontId="0" fillId="2" borderId="14" xfId="0" applyNumberFormat="1" applyFill="1" applyBorder="1" applyProtection="1">
      <protection locked="0"/>
    </xf>
    <xf numFmtId="0" fontId="0" fillId="2" borderId="14" xfId="0" applyFill="1" applyBorder="1" applyProtection="1">
      <protection locked="0"/>
    </xf>
    <xf numFmtId="179" fontId="0" fillId="2" borderId="1" xfId="0" applyNumberFormat="1" applyFill="1" applyBorder="1" applyProtection="1">
      <protection locked="0"/>
    </xf>
    <xf numFmtId="0" fontId="0" fillId="2" borderId="1" xfId="0" applyFill="1" applyBorder="1" applyProtection="1">
      <protection locked="0"/>
    </xf>
    <xf numFmtId="2" fontId="0" fillId="0" borderId="0" xfId="0" applyNumberFormat="1" applyProtection="1">
      <protection locked="0"/>
    </xf>
    <xf numFmtId="179" fontId="0" fillId="0" borderId="0" xfId="0" applyNumberFormat="1" applyAlignment="1" applyProtection="1">
      <alignment horizontal="center"/>
      <protection locked="0"/>
    </xf>
    <xf numFmtId="183" fontId="0" fillId="0" borderId="0" xfId="0" applyNumberFormat="1" applyProtection="1">
      <protection locked="0"/>
    </xf>
    <xf numFmtId="0" fontId="7" fillId="0" borderId="4" xfId="0" applyFont="1" applyBorder="1" applyAlignment="1">
      <alignment vertical="center"/>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19" xfId="0" applyBorder="1"/>
    <xf numFmtId="0" fontId="0" fillId="0" borderId="30" xfId="0" applyBorder="1"/>
    <xf numFmtId="0" fontId="0" fillId="0" borderId="21" xfId="0" applyBorder="1"/>
    <xf numFmtId="183" fontId="0" fillId="0" borderId="30" xfId="0" applyNumberFormat="1" applyBorder="1"/>
    <xf numFmtId="0" fontId="4" fillId="0" borderId="0" xfId="0" applyFont="1" applyAlignment="1" applyProtection="1">
      <alignment horizontal="center" vertical="center"/>
      <protection locked="0"/>
    </xf>
    <xf numFmtId="0" fontId="4" fillId="0" borderId="31" xfId="0" applyFont="1" applyBorder="1" applyAlignment="1" applyProtection="1">
      <alignment horizontal="left"/>
      <protection locked="0"/>
    </xf>
    <xf numFmtId="0" fontId="4" fillId="0" borderId="1" xfId="0" applyFont="1" applyBorder="1" applyAlignment="1" applyProtection="1">
      <alignment horizontal="left"/>
      <protection locked="0"/>
    </xf>
    <xf numFmtId="0" fontId="4" fillId="0" borderId="1" xfId="0" applyFont="1" applyBorder="1" applyAlignment="1" applyProtection="1">
      <alignment horizontal="right"/>
      <protection locked="0"/>
    </xf>
    <xf numFmtId="0" fontId="4" fillId="0" borderId="31" xfId="0" applyFont="1" applyBorder="1" applyProtection="1">
      <protection locked="0"/>
    </xf>
    <xf numFmtId="0" fontId="4" fillId="2" borderId="1" xfId="0" applyFont="1" applyFill="1" applyBorder="1" applyProtection="1">
      <protection locked="0"/>
    </xf>
    <xf numFmtId="2" fontId="4" fillId="0" borderId="0" xfId="0" applyNumberFormat="1" applyFont="1" applyProtection="1">
      <protection locked="0"/>
    </xf>
    <xf numFmtId="0" fontId="4" fillId="0" borderId="1" xfId="0" applyFont="1" applyBorder="1" applyAlignment="1">
      <alignment horizontal="right"/>
    </xf>
    <xf numFmtId="0" fontId="4" fillId="0" borderId="31" xfId="0" applyFont="1" applyBorder="1" applyAlignment="1">
      <alignment horizontal="left"/>
    </xf>
    <xf numFmtId="0" fontId="4" fillId="0" borderId="1" xfId="0" applyFont="1" applyBorder="1" applyAlignment="1">
      <alignment horizontal="left"/>
    </xf>
    <xf numFmtId="0" fontId="5" fillId="0" borderId="32" xfId="0" applyFont="1" applyBorder="1" applyProtection="1">
      <protection locked="0"/>
    </xf>
    <xf numFmtId="0" fontId="6" fillId="0" borderId="33" xfId="0" applyFont="1" applyBorder="1" applyProtection="1">
      <protection locked="0"/>
    </xf>
    <xf numFmtId="0" fontId="6" fillId="0" borderId="30" xfId="0" applyFont="1" applyBorder="1" applyProtection="1">
      <protection locked="0"/>
    </xf>
    <xf numFmtId="0" fontId="6" fillId="0" borderId="21" xfId="0" applyFont="1" applyBorder="1" applyProtection="1">
      <protection locked="0"/>
    </xf>
    <xf numFmtId="0" fontId="6" fillId="0" borderId="34" xfId="0" applyFont="1" applyBorder="1" applyProtection="1">
      <protection locked="0"/>
    </xf>
    <xf numFmtId="0" fontId="5" fillId="0" borderId="34" xfId="0" applyFont="1" applyBorder="1" applyProtection="1">
      <protection locked="0"/>
    </xf>
    <xf numFmtId="0" fontId="6" fillId="0" borderId="36" xfId="0" applyFont="1" applyBorder="1" applyProtection="1">
      <protection locked="0"/>
    </xf>
    <xf numFmtId="0" fontId="5" fillId="0" borderId="3" xfId="0" applyFont="1" applyBorder="1" applyAlignment="1" applyProtection="1">
      <alignment horizontal="left"/>
      <protection locked="0"/>
    </xf>
    <xf numFmtId="0" fontId="18" fillId="0" borderId="0" xfId="0" applyFont="1" applyAlignment="1" applyProtection="1">
      <alignment horizontal="left"/>
      <protection locked="0"/>
    </xf>
    <xf numFmtId="0" fontId="6" fillId="0" borderId="0" xfId="0" applyFont="1" applyAlignment="1" applyProtection="1">
      <alignment horizont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179" fontId="6" fillId="0" borderId="0" xfId="0" applyNumberFormat="1" applyFont="1" applyProtection="1">
      <protection locked="0"/>
    </xf>
    <xf numFmtId="0" fontId="24"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5" fillId="0" borderId="0" xfId="0" applyFont="1" applyAlignment="1" applyProtection="1">
      <alignment vertical="center"/>
      <protection locked="0"/>
    </xf>
    <xf numFmtId="0" fontId="5" fillId="0" borderId="24" xfId="0" applyFont="1" applyBorder="1" applyAlignment="1" applyProtection="1">
      <alignment horizontal="left"/>
      <protection locked="0"/>
    </xf>
    <xf numFmtId="0" fontId="6" fillId="0" borderId="26" xfId="0" applyFont="1" applyBorder="1" applyProtection="1">
      <protection locked="0"/>
    </xf>
    <xf numFmtId="0" fontId="6" fillId="0" borderId="3" xfId="0" applyFont="1" applyBorder="1"/>
    <xf numFmtId="0" fontId="16" fillId="0" borderId="0" xfId="5" applyFont="1" applyAlignment="1" applyProtection="1">
      <alignment horizontal="right"/>
      <protection locked="0"/>
    </xf>
    <xf numFmtId="180" fontId="16" fillId="0" borderId="0" xfId="5" applyNumberFormat="1" applyFont="1" applyProtection="1">
      <protection locked="0"/>
    </xf>
    <xf numFmtId="0" fontId="11" fillId="3" borderId="13" xfId="0" applyFont="1" applyFill="1" applyBorder="1" applyAlignment="1" applyProtection="1">
      <alignment horizontal="left"/>
      <protection locked="0"/>
    </xf>
    <xf numFmtId="179" fontId="12" fillId="3" borderId="1" xfId="0" applyNumberFormat="1" applyFont="1" applyFill="1" applyBorder="1" applyProtection="1">
      <protection locked="0"/>
    </xf>
    <xf numFmtId="0" fontId="0" fillId="3" borderId="13" xfId="0" applyFill="1" applyBorder="1" applyAlignment="1" applyProtection="1">
      <alignment horizontal="left"/>
      <protection locked="0"/>
    </xf>
    <xf numFmtId="181" fontId="0" fillId="3" borderId="1" xfId="0" applyNumberFormat="1" applyFill="1" applyBorder="1" applyProtection="1">
      <protection locked="0"/>
    </xf>
    <xf numFmtId="181" fontId="0" fillId="3" borderId="15" xfId="0" applyNumberFormat="1" applyFill="1" applyBorder="1" applyProtection="1">
      <protection locked="0"/>
    </xf>
    <xf numFmtId="0" fontId="12" fillId="3" borderId="13" xfId="0" applyFont="1" applyFill="1" applyBorder="1" applyAlignment="1" applyProtection="1">
      <alignment horizontal="left"/>
      <protection locked="0"/>
    </xf>
    <xf numFmtId="0" fontId="0" fillId="3" borderId="25" xfId="0" applyFill="1" applyBorder="1" applyProtection="1">
      <protection locked="0"/>
    </xf>
    <xf numFmtId="0" fontId="6" fillId="3" borderId="25" xfId="0" applyFont="1" applyFill="1" applyBorder="1" applyAlignment="1" applyProtection="1">
      <alignment horizontal="center"/>
      <protection locked="0"/>
    </xf>
    <xf numFmtId="0" fontId="6" fillId="3" borderId="25" xfId="0" applyFont="1" applyFill="1" applyBorder="1" applyAlignment="1" applyProtection="1">
      <alignment horizontal="left"/>
      <protection locked="0"/>
    </xf>
    <xf numFmtId="0" fontId="0" fillId="3" borderId="25" xfId="0" applyFill="1" applyBorder="1" applyAlignment="1" applyProtection="1">
      <alignment horizontal="center"/>
      <protection locked="0"/>
    </xf>
    <xf numFmtId="179" fontId="0" fillId="3" borderId="26" xfId="0" applyNumberFormat="1" applyFill="1" applyBorder="1" applyProtection="1">
      <protection locked="0"/>
    </xf>
    <xf numFmtId="0" fontId="0" fillId="3" borderId="25" xfId="0" applyFill="1" applyBorder="1" applyAlignment="1" applyProtection="1">
      <alignment horizontal="left"/>
      <protection locked="0"/>
    </xf>
    <xf numFmtId="0" fontId="6" fillId="3" borderId="25" xfId="0" applyFont="1" applyFill="1" applyBorder="1" applyProtection="1">
      <protection locked="0"/>
    </xf>
    <xf numFmtId="0" fontId="18" fillId="3" borderId="24" xfId="0" applyFont="1" applyFill="1" applyBorder="1" applyAlignment="1" applyProtection="1">
      <alignment horizontal="left"/>
      <protection locked="0"/>
    </xf>
    <xf numFmtId="0" fontId="0" fillId="3" borderId="27" xfId="0" applyFill="1" applyBorder="1" applyProtection="1">
      <protection locked="0"/>
    </xf>
    <xf numFmtId="0" fontId="6" fillId="3" borderId="27" xfId="0" applyFont="1" applyFill="1" applyBorder="1" applyProtection="1">
      <protection locked="0"/>
    </xf>
    <xf numFmtId="0" fontId="0" fillId="3" borderId="27" xfId="0" applyFill="1" applyBorder="1" applyAlignment="1" applyProtection="1">
      <alignment horizontal="center"/>
      <protection locked="0"/>
    </xf>
    <xf numFmtId="0" fontId="6" fillId="3" borderId="35" xfId="0" applyFont="1" applyFill="1" applyBorder="1" applyAlignment="1" applyProtection="1">
      <alignment horizontal="left"/>
      <protection locked="0"/>
    </xf>
    <xf numFmtId="0" fontId="6" fillId="3" borderId="14" xfId="0" applyFont="1" applyFill="1" applyBorder="1" applyProtection="1">
      <protection locked="0"/>
    </xf>
    <xf numFmtId="179" fontId="6" fillId="3" borderId="14" xfId="0" applyNumberFormat="1" applyFont="1" applyFill="1" applyBorder="1" applyProtection="1">
      <protection locked="0"/>
    </xf>
    <xf numFmtId="0" fontId="6" fillId="3" borderId="14" xfId="0" applyFont="1" applyFill="1" applyBorder="1" applyAlignment="1" applyProtection="1">
      <alignment horizontal="center"/>
      <protection locked="0"/>
    </xf>
    <xf numFmtId="179" fontId="6" fillId="3" borderId="15" xfId="0" applyNumberFormat="1" applyFont="1" applyFill="1" applyBorder="1" applyProtection="1">
      <protection locked="0"/>
    </xf>
    <xf numFmtId="0" fontId="6" fillId="3" borderId="38" xfId="0" applyFont="1" applyFill="1" applyBorder="1" applyProtection="1">
      <protection locked="0"/>
    </xf>
    <xf numFmtId="179" fontId="6" fillId="3" borderId="38" xfId="0" applyNumberFormat="1" applyFont="1" applyFill="1" applyBorder="1" applyProtection="1">
      <protection locked="0"/>
    </xf>
    <xf numFmtId="179" fontId="6" fillId="3" borderId="18" xfId="0" applyNumberFormat="1" applyFont="1" applyFill="1" applyBorder="1" applyProtection="1">
      <protection locked="0"/>
    </xf>
    <xf numFmtId="179" fontId="6" fillId="3" borderId="26" xfId="0" applyNumberFormat="1" applyFont="1" applyFill="1" applyBorder="1" applyProtection="1">
      <protection locked="0"/>
    </xf>
    <xf numFmtId="0" fontId="6" fillId="3" borderId="24" xfId="0" applyFont="1" applyFill="1" applyBorder="1" applyAlignment="1" applyProtection="1">
      <alignment horizontal="left"/>
      <protection locked="0"/>
    </xf>
    <xf numFmtId="179" fontId="6" fillId="3" borderId="29" xfId="0" applyNumberFormat="1" applyFont="1" applyFill="1" applyBorder="1" applyProtection="1">
      <protection locked="0"/>
    </xf>
    <xf numFmtId="179" fontId="4" fillId="3" borderId="14" xfId="0" applyNumberFormat="1" applyFont="1" applyFill="1" applyBorder="1" applyProtection="1">
      <protection locked="0"/>
    </xf>
    <xf numFmtId="0" fontId="4" fillId="3" borderId="14" xfId="0" applyFont="1" applyFill="1" applyBorder="1" applyAlignment="1" applyProtection="1">
      <alignment horizontal="left"/>
      <protection locked="0"/>
    </xf>
    <xf numFmtId="179" fontId="4" fillId="3" borderId="1" xfId="0" applyNumberFormat="1" applyFont="1" applyFill="1" applyBorder="1" applyProtection="1">
      <protection locked="0"/>
    </xf>
    <xf numFmtId="179" fontId="4" fillId="3" borderId="17" xfId="0" applyNumberFormat="1" applyFont="1" applyFill="1" applyBorder="1" applyProtection="1">
      <protection locked="0"/>
    </xf>
    <xf numFmtId="0" fontId="5" fillId="3" borderId="24" xfId="0" applyFont="1" applyFill="1" applyBorder="1" applyAlignment="1" applyProtection="1">
      <alignment horizontal="left"/>
      <protection locked="0"/>
    </xf>
    <xf numFmtId="0" fontId="6" fillId="3" borderId="27" xfId="0" applyFont="1" applyFill="1" applyBorder="1" applyAlignment="1" applyProtection="1">
      <alignment horizontal="center"/>
      <protection locked="0"/>
    </xf>
    <xf numFmtId="0" fontId="5" fillId="0" borderId="28" xfId="0" applyFont="1" applyBorder="1" applyAlignment="1">
      <alignment horizontal="left"/>
    </xf>
    <xf numFmtId="0" fontId="5" fillId="0" borderId="16" xfId="0" applyFont="1" applyBorder="1" applyAlignment="1">
      <alignment horizontal="left"/>
    </xf>
    <xf numFmtId="0" fontId="10" fillId="3" borderId="5" xfId="0" applyFont="1" applyFill="1" applyBorder="1" applyProtection="1">
      <protection locked="0"/>
    </xf>
    <xf numFmtId="0" fontId="10" fillId="3" borderId="6" xfId="0" applyFont="1" applyFill="1" applyBorder="1" applyProtection="1">
      <protection locked="0"/>
    </xf>
    <xf numFmtId="0" fontId="10" fillId="3" borderId="3" xfId="0" applyFont="1" applyFill="1" applyBorder="1" applyProtection="1">
      <protection locked="0"/>
    </xf>
    <xf numFmtId="0" fontId="10" fillId="3" borderId="7" xfId="0" applyFont="1" applyFill="1" applyBorder="1" applyProtection="1">
      <protection locked="0"/>
    </xf>
    <xf numFmtId="0" fontId="5" fillId="0" borderId="0" xfId="0" applyFont="1"/>
    <xf numFmtId="0" fontId="6" fillId="0" borderId="1" xfId="0" applyFont="1" applyBorder="1" applyAlignment="1">
      <alignment horizontal="center" vertical="center"/>
    </xf>
    <xf numFmtId="0" fontId="6" fillId="0" borderId="0" xfId="0" applyFont="1"/>
    <xf numFmtId="0" fontId="5" fillId="0" borderId="1" xfId="0" applyFont="1" applyBorder="1" applyAlignment="1">
      <alignment horizontal="center" vertical="center"/>
    </xf>
    <xf numFmtId="0" fontId="6" fillId="0" borderId="1" xfId="0" applyFont="1" applyBorder="1" applyAlignment="1">
      <alignment horizontal="left" vertical="center"/>
    </xf>
    <xf numFmtId="177" fontId="5" fillId="0" borderId="1" xfId="0" applyNumberFormat="1" applyFont="1" applyBorder="1" applyAlignment="1">
      <alignment vertical="center"/>
    </xf>
    <xf numFmtId="0" fontId="4" fillId="0" borderId="0" xfId="0" applyFont="1" applyAlignment="1">
      <alignment vertical="center"/>
    </xf>
    <xf numFmtId="177" fontId="4" fillId="0" borderId="0" xfId="0" applyNumberFormat="1" applyFont="1" applyAlignment="1">
      <alignment vertical="center"/>
    </xf>
    <xf numFmtId="179" fontId="4" fillId="0" borderId="0" xfId="0" applyNumberFormat="1" applyFont="1" applyAlignment="1">
      <alignment vertical="center"/>
    </xf>
    <xf numFmtId="0" fontId="6" fillId="0" borderId="0" xfId="0" applyFont="1" applyAlignment="1">
      <alignment vertical="center"/>
    </xf>
    <xf numFmtId="182" fontId="6" fillId="0" borderId="0" xfId="2" applyNumberFormat="1" applyFont="1" applyAlignment="1" applyProtection="1">
      <alignment vertical="center"/>
    </xf>
    <xf numFmtId="179" fontId="6" fillId="3" borderId="26" xfId="0" applyNumberFormat="1" applyFont="1" applyFill="1" applyBorder="1" applyAlignment="1" applyProtection="1">
      <alignment horizontal="left"/>
      <protection locked="0"/>
    </xf>
    <xf numFmtId="0" fontId="6" fillId="3" borderId="27" xfId="0" applyFont="1" applyFill="1" applyBorder="1" applyAlignment="1" applyProtection="1">
      <alignment horizontal="left"/>
      <protection locked="0"/>
    </xf>
    <xf numFmtId="179" fontId="6" fillId="3" borderId="29" xfId="0" applyNumberFormat="1" applyFont="1" applyFill="1" applyBorder="1" applyAlignment="1" applyProtection="1">
      <alignment horizontal="left"/>
      <protection locked="0"/>
    </xf>
    <xf numFmtId="0" fontId="6" fillId="3" borderId="42" xfId="0" applyFont="1" applyFill="1" applyBorder="1" applyAlignment="1" applyProtection="1">
      <alignment horizontal="left"/>
      <protection locked="0"/>
    </xf>
    <xf numFmtId="0" fontId="6" fillId="3" borderId="43" xfId="0" applyFont="1" applyFill="1" applyBorder="1" applyAlignment="1" applyProtection="1">
      <alignment horizontal="left"/>
      <protection locked="0"/>
    </xf>
    <xf numFmtId="0" fontId="5" fillId="0" borderId="0" xfId="0" applyFont="1" applyAlignment="1">
      <alignment horizontal="left" vertical="center"/>
    </xf>
    <xf numFmtId="0" fontId="6"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right"/>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4" xfId="0" applyFont="1" applyBorder="1" applyAlignment="1">
      <alignment horizontal="left" vertical="center"/>
    </xf>
    <xf numFmtId="0" fontId="10" fillId="0" borderId="16" xfId="0" applyFont="1" applyBorder="1" applyAlignment="1">
      <alignment horizontal="left"/>
    </xf>
    <xf numFmtId="0" fontId="10" fillId="0" borderId="22" xfId="0" applyFont="1" applyBorder="1" applyAlignment="1">
      <alignment horizontal="left"/>
    </xf>
    <xf numFmtId="0" fontId="5" fillId="0" borderId="22" xfId="0" applyFont="1" applyBorder="1" applyAlignment="1">
      <alignment horizontal="left"/>
    </xf>
    <xf numFmtId="0" fontId="0" fillId="3" borderId="24" xfId="0" applyFill="1" applyBorder="1" applyAlignment="1" applyProtection="1">
      <alignment horizontal="left"/>
      <protection locked="0"/>
    </xf>
    <xf numFmtId="0" fontId="0" fillId="2" borderId="47" xfId="0" applyFill="1" applyBorder="1" applyAlignment="1" applyProtection="1">
      <alignment horizontal="left"/>
      <protection locked="0"/>
    </xf>
    <xf numFmtId="179" fontId="0" fillId="2" borderId="48" xfId="0" applyNumberFormat="1" applyFill="1" applyBorder="1" applyProtection="1">
      <protection locked="0"/>
    </xf>
    <xf numFmtId="0" fontId="0" fillId="2" borderId="48" xfId="0" applyFill="1" applyBorder="1" applyProtection="1">
      <protection locked="0"/>
    </xf>
    <xf numFmtId="0" fontId="0" fillId="2" borderId="49" xfId="0" applyFill="1" applyBorder="1" applyProtection="1">
      <protection locked="0"/>
    </xf>
    <xf numFmtId="179" fontId="0" fillId="2" borderId="49" xfId="0" applyNumberFormat="1" applyFill="1" applyBorder="1" applyProtection="1">
      <protection locked="0"/>
    </xf>
    <xf numFmtId="0" fontId="6" fillId="3" borderId="22" xfId="0" applyFont="1" applyFill="1" applyBorder="1" applyAlignment="1" applyProtection="1">
      <alignment horizontal="left"/>
      <protection locked="0"/>
    </xf>
    <xf numFmtId="0" fontId="4" fillId="3" borderId="13"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3" borderId="34" xfId="0" applyFont="1" applyFill="1" applyBorder="1" applyAlignment="1" applyProtection="1">
      <alignment horizontal="left" vertical="center"/>
      <protection locked="0"/>
    </xf>
    <xf numFmtId="0" fontId="7" fillId="3" borderId="34" xfId="0" applyFont="1" applyFill="1" applyBorder="1" applyAlignment="1" applyProtection="1">
      <alignment horizontal="left" vertical="center"/>
      <protection locked="0"/>
    </xf>
    <xf numFmtId="0" fontId="4" fillId="3" borderId="36" xfId="0" applyFont="1" applyFill="1" applyBorder="1" applyAlignment="1" applyProtection="1">
      <alignment horizontal="left" vertical="center"/>
      <protection locked="0"/>
    </xf>
    <xf numFmtId="0" fontId="4" fillId="3" borderId="38" xfId="0" applyFont="1" applyFill="1" applyBorder="1" applyAlignment="1" applyProtection="1">
      <alignment horizontal="left" vertical="center"/>
      <protection locked="0"/>
    </xf>
    <xf numFmtId="0" fontId="4" fillId="3" borderId="38" xfId="0" applyFont="1" applyFill="1" applyBorder="1" applyAlignment="1" applyProtection="1">
      <alignment horizontal="left"/>
      <protection locked="0"/>
    </xf>
    <xf numFmtId="0" fontId="6" fillId="3" borderId="13" xfId="0" applyFont="1" applyFill="1" applyBorder="1" applyAlignment="1" applyProtection="1">
      <alignment horizontal="left"/>
      <protection locked="0"/>
    </xf>
    <xf numFmtId="0" fontId="0" fillId="3" borderId="27" xfId="0" applyFill="1" applyBorder="1" applyAlignment="1" applyProtection="1">
      <alignment horizontal="left"/>
      <protection locked="0"/>
    </xf>
    <xf numFmtId="0" fontId="6" fillId="2" borderId="14" xfId="0" applyFont="1" applyFill="1" applyBorder="1" applyAlignment="1" applyProtection="1">
      <alignment horizontal="left"/>
      <protection locked="0"/>
    </xf>
    <xf numFmtId="0" fontId="0" fillId="2" borderId="14" xfId="0" applyFill="1" applyBorder="1" applyAlignment="1" applyProtection="1">
      <alignment horizontal="left"/>
      <protection locked="0"/>
    </xf>
    <xf numFmtId="0" fontId="6" fillId="2" borderId="1" xfId="0" applyFont="1" applyFill="1" applyBorder="1" applyAlignment="1" applyProtection="1">
      <alignment horizontal="left"/>
      <protection locked="0"/>
    </xf>
    <xf numFmtId="0" fontId="0" fillId="2" borderId="1" xfId="0" applyFill="1" applyBorder="1" applyAlignment="1" applyProtection="1">
      <alignment horizontal="left"/>
      <protection locked="0"/>
    </xf>
    <xf numFmtId="0" fontId="6" fillId="2" borderId="48" xfId="0" applyFont="1" applyFill="1" applyBorder="1" applyAlignment="1" applyProtection="1">
      <alignment horizontal="left"/>
      <protection locked="0"/>
    </xf>
    <xf numFmtId="0" fontId="0" fillId="2" borderId="48" xfId="0" applyFill="1" applyBorder="1" applyAlignment="1" applyProtection="1">
      <alignment horizontal="left"/>
      <protection locked="0"/>
    </xf>
    <xf numFmtId="0" fontId="6" fillId="2" borderId="49" xfId="0" applyFont="1" applyFill="1" applyBorder="1" applyAlignment="1" applyProtection="1">
      <alignment horizontal="left"/>
      <protection locked="0"/>
    </xf>
    <xf numFmtId="0" fontId="0" fillId="2" borderId="49" xfId="0" applyFill="1" applyBorder="1" applyAlignment="1" applyProtection="1">
      <alignment horizontal="left"/>
      <protection locked="0"/>
    </xf>
    <xf numFmtId="0" fontId="6" fillId="3" borderId="14" xfId="0" applyFont="1" applyFill="1" applyBorder="1" applyAlignment="1" applyProtection="1">
      <alignment horizontal="left"/>
      <protection locked="0"/>
    </xf>
    <xf numFmtId="0" fontId="6" fillId="3" borderId="37" xfId="0" applyFont="1" applyFill="1" applyBorder="1" applyAlignment="1" applyProtection="1">
      <alignment horizontal="left"/>
      <protection locked="0"/>
    </xf>
    <xf numFmtId="0" fontId="6" fillId="3" borderId="38" xfId="0" applyFont="1" applyFill="1" applyBorder="1" applyAlignment="1" applyProtection="1">
      <alignment horizontal="left"/>
      <protection locked="0"/>
    </xf>
    <xf numFmtId="2" fontId="12" fillId="3" borderId="1" xfId="0" applyNumberFormat="1" applyFont="1" applyFill="1" applyBorder="1" applyAlignment="1" applyProtection="1">
      <alignment horizontal="center"/>
      <protection locked="0"/>
    </xf>
    <xf numFmtId="0" fontId="0" fillId="3" borderId="1" xfId="0" applyFill="1" applyBorder="1" applyAlignment="1" applyProtection="1">
      <alignment horizontal="left"/>
      <protection locked="0"/>
    </xf>
    <xf numFmtId="0" fontId="7" fillId="0" borderId="5" xfId="0" applyFont="1" applyBorder="1" applyAlignment="1">
      <alignment horizontal="center" vertical="center" wrapText="1"/>
    </xf>
    <xf numFmtId="0" fontId="12" fillId="0" borderId="0" xfId="0" applyFont="1"/>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vertical="center" wrapText="1"/>
    </xf>
    <xf numFmtId="0" fontId="10" fillId="0" borderId="21" xfId="0" applyFont="1" applyBorder="1" applyAlignment="1">
      <alignment horizontal="center" vertical="center" wrapText="1"/>
    </xf>
    <xf numFmtId="0" fontId="0" fillId="0" borderId="20" xfId="0" applyBorder="1"/>
    <xf numFmtId="0" fontId="7" fillId="0" borderId="5" xfId="0" applyFont="1" applyBorder="1" applyAlignment="1">
      <alignment vertical="center"/>
    </xf>
    <xf numFmtId="0" fontId="7" fillId="3" borderId="3" xfId="0" applyFont="1" applyFill="1" applyBorder="1" applyAlignment="1" applyProtection="1">
      <alignment vertical="center"/>
      <protection locked="0"/>
    </xf>
    <xf numFmtId="0" fontId="7" fillId="3" borderId="7" xfId="0" applyFont="1" applyFill="1" applyBorder="1" applyAlignment="1" applyProtection="1">
      <alignment horizontal="right" vertical="center"/>
      <protection locked="0"/>
    </xf>
    <xf numFmtId="0" fontId="4" fillId="0" borderId="0" xfId="0" applyFont="1" applyAlignment="1" applyProtection="1">
      <alignment horizontal="left" vertical="top" wrapText="1"/>
      <protection locked="0"/>
    </xf>
    <xf numFmtId="0" fontId="4" fillId="0" borderId="0" xfId="0" applyFont="1" applyAlignment="1">
      <alignment horizontal="center" vertical="center"/>
    </xf>
    <xf numFmtId="0" fontId="4" fillId="0" borderId="0" xfId="0" applyFont="1" applyAlignment="1">
      <alignment horizontal="right"/>
    </xf>
    <xf numFmtId="0" fontId="5" fillId="0" borderId="23" xfId="0" applyFont="1" applyBorder="1" applyAlignment="1">
      <alignment horizontal="center" vertical="center" wrapText="1"/>
    </xf>
    <xf numFmtId="0" fontId="7" fillId="0" borderId="3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0" xfId="0" applyFont="1" applyBorder="1" applyAlignment="1" applyProtection="1">
      <alignment horizontal="left"/>
      <protection locked="0"/>
    </xf>
    <xf numFmtId="0" fontId="4" fillId="0" borderId="30" xfId="0" applyFont="1" applyBorder="1" applyProtection="1">
      <protection locked="0"/>
    </xf>
    <xf numFmtId="179" fontId="4" fillId="0" borderId="30" xfId="0" applyNumberFormat="1" applyFont="1" applyBorder="1" applyProtection="1">
      <protection locked="0"/>
    </xf>
    <xf numFmtId="179" fontId="4" fillId="0" borderId="21" xfId="0" applyNumberFormat="1" applyFont="1" applyBorder="1" applyProtection="1">
      <protection locked="0"/>
    </xf>
    <xf numFmtId="0" fontId="7" fillId="0" borderId="28" xfId="0" applyFont="1" applyBorder="1" applyAlignment="1">
      <alignment horizontal="left" vertical="center"/>
    </xf>
    <xf numFmtId="0" fontId="4" fillId="0" borderId="0" xfId="0" applyFont="1" applyAlignment="1" applyProtection="1">
      <alignment horizontal="left" vertical="center"/>
      <protection locked="0"/>
    </xf>
    <xf numFmtId="0" fontId="4" fillId="0" borderId="0" xfId="0" applyFont="1" applyAlignment="1" applyProtection="1">
      <alignment horizontal="left" vertical="top"/>
      <protection locked="0"/>
    </xf>
    <xf numFmtId="0" fontId="4" fillId="0" borderId="0" xfId="0" applyFont="1" applyAlignment="1" applyProtection="1">
      <alignment vertical="center"/>
      <protection locked="0"/>
    </xf>
    <xf numFmtId="0" fontId="30" fillId="0" borderId="0" xfId="0" applyFont="1" applyProtection="1">
      <protection locked="0"/>
    </xf>
    <xf numFmtId="0" fontId="5" fillId="0" borderId="41" xfId="0" applyFont="1" applyBorder="1" applyAlignment="1">
      <alignment horizontal="center" vertical="center" wrapText="1"/>
    </xf>
    <xf numFmtId="0" fontId="4" fillId="0" borderId="55" xfId="0" applyFont="1" applyBorder="1" applyProtection="1">
      <protection locked="0"/>
    </xf>
    <xf numFmtId="0" fontId="21" fillId="0" borderId="0" xfId="3" applyFont="1" applyBorder="1" applyProtection="1">
      <protection locked="0"/>
    </xf>
    <xf numFmtId="0" fontId="21" fillId="0" borderId="0" xfId="5" applyFont="1" applyBorder="1" applyAlignment="1" applyProtection="1">
      <alignment horizontal="right"/>
      <protection locked="0"/>
    </xf>
    <xf numFmtId="0" fontId="21" fillId="0" borderId="0" xfId="5" applyFont="1" applyBorder="1" applyProtection="1">
      <protection locked="0"/>
    </xf>
    <xf numFmtId="180" fontId="21" fillId="0" borderId="0" xfId="5" applyNumberFormat="1" applyFont="1" applyBorder="1" applyProtection="1">
      <protection locked="0"/>
    </xf>
    <xf numFmtId="0" fontId="8" fillId="0" borderId="0" xfId="5" applyFont="1" applyBorder="1" applyAlignment="1" applyProtection="1">
      <alignment horizontal="right"/>
      <protection locked="0"/>
    </xf>
    <xf numFmtId="0" fontId="8" fillId="0" borderId="0" xfId="5" applyFont="1" applyBorder="1" applyProtection="1">
      <protection locked="0"/>
    </xf>
    <xf numFmtId="180" fontId="8" fillId="0" borderId="0" xfId="5" applyNumberFormat="1" applyFont="1" applyBorder="1" applyProtection="1">
      <protection locked="0"/>
    </xf>
    <xf numFmtId="0" fontId="24" fillId="0" borderId="0" xfId="0" applyFont="1" applyProtection="1">
      <protection locked="0"/>
    </xf>
    <xf numFmtId="0" fontId="4" fillId="0" borderId="52" xfId="0" applyFont="1" applyBorder="1" applyAlignment="1">
      <alignment horizontal="center" vertical="center"/>
    </xf>
    <xf numFmtId="0" fontId="23" fillId="0" borderId="52" xfId="0" applyFont="1" applyBorder="1" applyAlignment="1">
      <alignment horizontal="center" vertical="center"/>
    </xf>
    <xf numFmtId="0" fontId="23" fillId="0" borderId="52" xfId="0" applyFont="1" applyBorder="1" applyAlignment="1" applyProtection="1">
      <alignment horizontal="center" vertical="center"/>
      <protection locked="0"/>
    </xf>
    <xf numFmtId="0" fontId="4" fillId="0" borderId="52" xfId="0" applyFont="1" applyBorder="1" applyAlignment="1">
      <alignment horizontal="justify"/>
    </xf>
    <xf numFmtId="0" fontId="4" fillId="0" borderId="52" xfId="0" applyFont="1" applyBorder="1" applyAlignment="1">
      <alignment horizontal="center" vertical="center" wrapText="1"/>
    </xf>
    <xf numFmtId="0" fontId="24" fillId="0" borderId="52" xfId="0" applyFont="1" applyBorder="1" applyAlignment="1">
      <alignment horizontal="center" vertical="center"/>
    </xf>
    <xf numFmtId="0" fontId="25" fillId="0" borderId="52" xfId="0" applyFont="1" applyBorder="1" applyAlignment="1">
      <alignment horizontal="center"/>
    </xf>
    <xf numFmtId="0" fontId="26" fillId="0" borderId="52" xfId="0" applyFont="1" applyBorder="1" applyAlignment="1">
      <alignment horizontal="left"/>
    </xf>
    <xf numFmtId="0" fontId="26" fillId="0" borderId="52" xfId="0" applyFont="1" applyBorder="1" applyAlignment="1" applyProtection="1">
      <alignment horizontal="left"/>
      <protection locked="0"/>
    </xf>
    <xf numFmtId="0" fontId="20" fillId="0" borderId="52" xfId="0" applyFont="1" applyBorder="1" applyAlignment="1">
      <alignment horizontal="right"/>
    </xf>
    <xf numFmtId="0" fontId="20" fillId="0" borderId="52" xfId="0" applyFont="1" applyBorder="1" applyAlignment="1">
      <alignment horizontal="center" wrapText="1"/>
    </xf>
    <xf numFmtId="0" fontId="0" fillId="0" borderId="52" xfId="0" applyBorder="1" applyAlignment="1">
      <alignment horizontal="left"/>
    </xf>
    <xf numFmtId="0" fontId="20" fillId="3" borderId="52" xfId="0" applyFont="1" applyFill="1" applyBorder="1" applyAlignment="1" applyProtection="1">
      <alignment horizontal="center"/>
      <protection locked="0"/>
    </xf>
    <xf numFmtId="0" fontId="20" fillId="2" borderId="52" xfId="0" applyFont="1" applyFill="1" applyBorder="1" applyProtection="1">
      <protection locked="0"/>
    </xf>
    <xf numFmtId="0" fontId="0" fillId="0" borderId="52" xfId="0" applyBorder="1" applyProtection="1">
      <protection locked="0"/>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8" xfId="0" applyFont="1" applyBorder="1" applyAlignment="1" applyProtection="1">
      <alignment horizontal="center" vertical="center"/>
      <protection locked="0"/>
    </xf>
    <xf numFmtId="0" fontId="4" fillId="0" borderId="58" xfId="0" applyFont="1" applyBorder="1" applyAlignment="1">
      <alignment horizontal="justify"/>
    </xf>
    <xf numFmtId="0" fontId="4" fillId="0" borderId="59" xfId="0" applyFont="1" applyBorder="1" applyAlignment="1">
      <alignment horizontal="center" vertical="center" wrapText="1"/>
    </xf>
    <xf numFmtId="0" fontId="7" fillId="0" borderId="60" xfId="0" applyFont="1" applyBorder="1" applyAlignment="1">
      <alignment horizontal="left"/>
    </xf>
    <xf numFmtId="0" fontId="4" fillId="0" borderId="54" xfId="0" applyFont="1" applyBorder="1" applyAlignment="1">
      <alignment horizontal="center" wrapText="1"/>
    </xf>
    <xf numFmtId="0" fontId="4" fillId="0" borderId="53" xfId="0" applyFont="1" applyBorder="1" applyProtection="1">
      <protection locked="0"/>
    </xf>
    <xf numFmtId="0" fontId="4" fillId="0" borderId="54" xfId="0" applyFont="1" applyBorder="1" applyAlignment="1" applyProtection="1">
      <alignment horizontal="center" wrapText="1"/>
      <protection locked="0"/>
    </xf>
    <xf numFmtId="0" fontId="4" fillId="0" borderId="60" xfId="0" applyFont="1" applyBorder="1" applyProtection="1">
      <protection locked="0"/>
    </xf>
    <xf numFmtId="0" fontId="4" fillId="0" borderId="61" xfId="0" applyFont="1" applyBorder="1" applyProtection="1">
      <protection locked="0"/>
    </xf>
    <xf numFmtId="0" fontId="4" fillId="0" borderId="62" xfId="0" applyFont="1" applyBorder="1" applyProtection="1">
      <protection locked="0"/>
    </xf>
    <xf numFmtId="0" fontId="4" fillId="2" borderId="63" xfId="0" applyFont="1" applyFill="1" applyBorder="1" applyProtection="1">
      <protection locked="0"/>
    </xf>
    <xf numFmtId="0" fontId="4" fillId="0" borderId="0" xfId="0" applyFont="1" applyAlignment="1" applyProtection="1">
      <alignment vertical="top" wrapText="1"/>
      <protection locked="0"/>
    </xf>
    <xf numFmtId="0" fontId="6" fillId="0" borderId="1" xfId="0" applyFont="1" applyBorder="1" applyAlignment="1">
      <alignment horizontal="left" vertical="center" wrapText="1"/>
    </xf>
    <xf numFmtId="0" fontId="41" fillId="0" borderId="65" xfId="0" applyFont="1" applyBorder="1" applyProtection="1">
      <protection locked="0"/>
    </xf>
    <xf numFmtId="0" fontId="41" fillId="0" borderId="65" xfId="0" applyFont="1" applyBorder="1" applyAlignment="1" applyProtection="1">
      <alignment horizontal="right"/>
      <protection locked="0"/>
    </xf>
    <xf numFmtId="0" fontId="43" fillId="0" borderId="66" xfId="0" applyFont="1" applyBorder="1" applyAlignment="1">
      <alignment horizontal="center" vertical="center"/>
    </xf>
    <xf numFmtId="0" fontId="43" fillId="0" borderId="67" xfId="0" applyFont="1" applyBorder="1" applyAlignment="1">
      <alignment horizontal="center" vertical="center"/>
    </xf>
    <xf numFmtId="0" fontId="43" fillId="0" borderId="67" xfId="0" applyFont="1" applyBorder="1" applyAlignment="1">
      <alignment horizontal="center" vertical="center" wrapText="1"/>
    </xf>
    <xf numFmtId="0" fontId="44" fillId="0" borderId="67" xfId="0" applyFont="1" applyBorder="1" applyAlignment="1">
      <alignment horizontal="center" vertical="center" wrapText="1"/>
    </xf>
    <xf numFmtId="0" fontId="44" fillId="0" borderId="68" xfId="0" applyFont="1" applyBorder="1" applyAlignment="1">
      <alignment horizontal="center" vertical="center" wrapText="1"/>
    </xf>
    <xf numFmtId="0" fontId="41" fillId="3" borderId="69" xfId="0" applyFont="1" applyFill="1" applyBorder="1" applyAlignment="1" applyProtection="1">
      <alignment horizontal="right"/>
      <protection locked="0"/>
    </xf>
    <xf numFmtId="0" fontId="41" fillId="3" borderId="70" xfId="0" applyFont="1" applyFill="1" applyBorder="1" applyProtection="1">
      <protection locked="0"/>
    </xf>
    <xf numFmtId="0" fontId="41" fillId="3" borderId="70" xfId="0" applyFont="1" applyFill="1" applyBorder="1" applyAlignment="1" applyProtection="1">
      <alignment horizontal="right"/>
      <protection locked="0"/>
    </xf>
    <xf numFmtId="0" fontId="41" fillId="3" borderId="70" xfId="0" applyFont="1" applyFill="1" applyBorder="1" applyAlignment="1" applyProtection="1">
      <alignment horizontal="center"/>
      <protection locked="0"/>
    </xf>
    <xf numFmtId="184" fontId="41" fillId="3" borderId="70" xfId="1" applyNumberFormat="1" applyFont="1" applyFill="1" applyBorder="1" applyAlignment="1" applyProtection="1">
      <alignment horizontal="center"/>
      <protection locked="0"/>
    </xf>
    <xf numFmtId="0" fontId="41" fillId="3" borderId="72" xfId="0" applyFont="1" applyFill="1" applyBorder="1" applyAlignment="1" applyProtection="1">
      <alignment horizontal="right"/>
      <protection locked="0"/>
    </xf>
    <xf numFmtId="0" fontId="41" fillId="3" borderId="73" xfId="0" applyFont="1" applyFill="1" applyBorder="1" applyProtection="1">
      <protection locked="0"/>
    </xf>
    <xf numFmtId="0" fontId="41" fillId="3" borderId="73" xfId="0" applyFont="1" applyFill="1" applyBorder="1" applyAlignment="1" applyProtection="1">
      <alignment horizontal="right"/>
      <protection locked="0"/>
    </xf>
    <xf numFmtId="0" fontId="41" fillId="3" borderId="73" xfId="0" applyFont="1" applyFill="1" applyBorder="1" applyAlignment="1" applyProtection="1">
      <alignment horizontal="center"/>
      <protection locked="0"/>
    </xf>
    <xf numFmtId="184" fontId="41" fillId="3" borderId="73" xfId="1" applyNumberFormat="1" applyFont="1" applyFill="1" applyBorder="1" applyAlignment="1" applyProtection="1">
      <alignment horizontal="center"/>
      <protection locked="0"/>
    </xf>
    <xf numFmtId="0" fontId="41" fillId="3" borderId="73" xfId="0" applyFont="1" applyFill="1" applyBorder="1" applyAlignment="1" applyProtection="1">
      <alignment horizontal="left"/>
      <protection locked="0"/>
    </xf>
    <xf numFmtId="0" fontId="41" fillId="3" borderId="72" xfId="0" applyFont="1" applyFill="1" applyBorder="1" applyAlignment="1" applyProtection="1">
      <alignment horizontal="center"/>
      <protection locked="0"/>
    </xf>
    <xf numFmtId="0" fontId="43" fillId="3" borderId="72" xfId="0" applyFont="1" applyFill="1" applyBorder="1" applyAlignment="1" applyProtection="1">
      <alignment horizontal="left"/>
      <protection locked="0"/>
    </xf>
    <xf numFmtId="0" fontId="41" fillId="3" borderId="75" xfId="0" applyFont="1" applyFill="1" applyBorder="1" applyAlignment="1" applyProtection="1">
      <alignment horizontal="right"/>
      <protection locked="0"/>
    </xf>
    <xf numFmtId="0" fontId="41" fillId="3" borderId="55" xfId="0" applyFont="1" applyFill="1" applyBorder="1" applyProtection="1">
      <protection locked="0"/>
    </xf>
    <xf numFmtId="0" fontId="41" fillId="3" borderId="55" xfId="0" applyFont="1" applyFill="1" applyBorder="1" applyAlignment="1" applyProtection="1">
      <alignment horizontal="center"/>
      <protection locked="0"/>
    </xf>
    <xf numFmtId="0" fontId="43" fillId="0" borderId="66" xfId="0" quotePrefix="1" applyFont="1" applyBorder="1" applyAlignment="1">
      <alignment horizontal="centerContinuous"/>
    </xf>
    <xf numFmtId="0" fontId="41" fillId="0" borderId="67" xfId="0" applyFont="1" applyBorder="1" applyAlignment="1" applyProtection="1">
      <alignment horizontal="centerContinuous"/>
      <protection locked="0"/>
    </xf>
    <xf numFmtId="0" fontId="45" fillId="0" borderId="67" xfId="0" applyFont="1" applyBorder="1" applyAlignment="1" applyProtection="1">
      <alignment horizontal="centerContinuous"/>
      <protection locked="0"/>
    </xf>
    <xf numFmtId="0" fontId="41" fillId="0" borderId="77" xfId="0" applyFont="1" applyBorder="1" applyAlignment="1" applyProtection="1">
      <alignment horizontal="centerContinuous"/>
      <protection locked="0"/>
    </xf>
    <xf numFmtId="0" fontId="41" fillId="0" borderId="77" xfId="0" applyFont="1" applyBorder="1" applyAlignment="1" applyProtection="1">
      <alignment horizontal="center"/>
      <protection locked="0"/>
    </xf>
    <xf numFmtId="0" fontId="43" fillId="0" borderId="0" xfId="0" quotePrefix="1" applyFont="1" applyAlignment="1" applyProtection="1">
      <alignment horizontal="centerContinuous"/>
      <protection locked="0"/>
    </xf>
    <xf numFmtId="0" fontId="41" fillId="0" borderId="0" xfId="0" applyFont="1" applyAlignment="1" applyProtection="1">
      <alignment horizontal="centerContinuous"/>
      <protection locked="0"/>
    </xf>
    <xf numFmtId="0" fontId="45" fillId="0" borderId="0" xfId="0" applyFont="1" applyAlignment="1" applyProtection="1">
      <alignment horizontal="centerContinuous"/>
      <protection locked="0"/>
    </xf>
    <xf numFmtId="0" fontId="41" fillId="0" borderId="0" xfId="0" applyFont="1" applyAlignment="1" applyProtection="1">
      <alignment horizontal="center"/>
      <protection locked="0"/>
    </xf>
    <xf numFmtId="41" fontId="41" fillId="0" borderId="0" xfId="0" applyNumberFormat="1" applyFont="1" applyProtection="1">
      <protection locked="0"/>
    </xf>
    <xf numFmtId="0" fontId="41" fillId="0" borderId="0" xfId="0" applyFont="1" applyAlignment="1" applyProtection="1">
      <alignment horizontal="left"/>
      <protection locked="0"/>
    </xf>
    <xf numFmtId="0" fontId="41" fillId="0" borderId="0" xfId="0" applyFont="1" applyProtection="1">
      <protection locked="0"/>
    </xf>
    <xf numFmtId="0" fontId="45" fillId="0" borderId="0" xfId="0" applyFont="1" applyProtection="1">
      <protection locked="0"/>
    </xf>
    <xf numFmtId="0" fontId="45" fillId="0" borderId="0" xfId="0" applyFont="1" applyAlignment="1" applyProtection="1">
      <alignment horizontal="center"/>
      <protection locked="0"/>
    </xf>
    <xf numFmtId="0" fontId="46" fillId="0" borderId="0" xfId="5" applyFont="1" applyAlignment="1" applyProtection="1">
      <alignment horizontal="left"/>
      <protection locked="0"/>
    </xf>
    <xf numFmtId="0" fontId="46" fillId="0" borderId="0" xfId="3" applyFont="1" applyProtection="1">
      <protection locked="0"/>
    </xf>
    <xf numFmtId="0" fontId="46" fillId="0" borderId="0" xfId="5" quotePrefix="1" applyFont="1" applyAlignment="1" applyProtection="1">
      <alignment horizontal="right"/>
      <protection locked="0"/>
    </xf>
    <xf numFmtId="180" fontId="46" fillId="0" borderId="0" xfId="5" applyNumberFormat="1" applyFont="1" applyAlignment="1" applyProtection="1">
      <alignment horizontal="right"/>
      <protection locked="0"/>
    </xf>
    <xf numFmtId="0" fontId="6" fillId="3" borderId="0" xfId="0" applyFont="1" applyFill="1" applyProtection="1">
      <protection locked="0"/>
    </xf>
    <xf numFmtId="0" fontId="40" fillId="0" borderId="0" xfId="0" applyFont="1" applyProtection="1">
      <protection locked="0"/>
    </xf>
    <xf numFmtId="0" fontId="40" fillId="3" borderId="0" xfId="0" applyFont="1" applyFill="1" applyProtection="1">
      <protection locked="0"/>
    </xf>
    <xf numFmtId="0" fontId="47" fillId="0" borderId="52" xfId="0" applyFont="1" applyBorder="1" applyAlignment="1">
      <alignment horizontal="center" vertical="center"/>
    </xf>
    <xf numFmtId="0" fontId="48" fillId="0" borderId="52" xfId="0" applyFont="1" applyBorder="1" applyAlignment="1">
      <alignment horizontal="center" vertical="center"/>
    </xf>
    <xf numFmtId="0" fontId="48" fillId="0" borderId="52" xfId="0" applyFont="1" applyBorder="1" applyAlignment="1" applyProtection="1">
      <alignment horizontal="center" vertical="center"/>
      <protection locked="0"/>
    </xf>
    <xf numFmtId="0" fontId="47" fillId="0" borderId="52" xfId="0" applyFont="1" applyBorder="1" applyAlignment="1">
      <alignment horizontal="justify" vertical="justify"/>
    </xf>
    <xf numFmtId="0" fontId="47" fillId="0" borderId="52" xfId="0" applyFont="1" applyBorder="1" applyAlignment="1">
      <alignment horizontal="center" vertical="center" wrapText="1"/>
    </xf>
    <xf numFmtId="0" fontId="41" fillId="0" borderId="0" xfId="0" applyFont="1" applyAlignment="1" applyProtection="1">
      <alignment horizontal="center" vertical="center"/>
      <protection locked="0"/>
    </xf>
    <xf numFmtId="0" fontId="41" fillId="0" borderId="81" xfId="0" applyFont="1" applyBorder="1" applyProtection="1">
      <protection locked="0"/>
    </xf>
    <xf numFmtId="0" fontId="44" fillId="0" borderId="82" xfId="0" applyFont="1" applyBorder="1" applyAlignment="1" applyProtection="1">
      <alignment horizontal="left"/>
      <protection locked="0"/>
    </xf>
    <xf numFmtId="0" fontId="47" fillId="0" borderId="52" xfId="0" applyFont="1" applyBorder="1" applyAlignment="1" applyProtection="1">
      <alignment horizontal="centerContinuous"/>
      <protection locked="0"/>
    </xf>
    <xf numFmtId="0" fontId="48" fillId="0" borderId="52" xfId="0" applyFont="1" applyBorder="1" applyAlignment="1" applyProtection="1">
      <alignment horizontal="centerContinuous"/>
      <protection locked="0"/>
    </xf>
    <xf numFmtId="0" fontId="47" fillId="0" borderId="52" xfId="0" applyFont="1" applyBorder="1" applyAlignment="1" applyProtection="1">
      <alignment horizontal="right"/>
      <protection locked="0"/>
    </xf>
    <xf numFmtId="0" fontId="47" fillId="0" borderId="52" xfId="0" applyFont="1" applyBorder="1" applyAlignment="1" applyProtection="1">
      <alignment horizontal="center" wrapText="1"/>
      <protection locked="0"/>
    </xf>
    <xf numFmtId="0" fontId="47" fillId="0" borderId="80" xfId="0" quotePrefix="1" applyFont="1" applyBorder="1" applyAlignment="1" applyProtection="1">
      <alignment horizontal="left"/>
      <protection locked="0"/>
    </xf>
    <xf numFmtId="0" fontId="47" fillId="4" borderId="52" xfId="0" applyFont="1" applyFill="1" applyBorder="1" applyProtection="1">
      <protection locked="0"/>
    </xf>
    <xf numFmtId="0" fontId="47" fillId="0" borderId="52" xfId="0" applyFont="1" applyBorder="1" applyProtection="1">
      <protection locked="0"/>
    </xf>
    <xf numFmtId="0" fontId="47" fillId="3" borderId="52" xfId="0" applyFont="1" applyFill="1" applyBorder="1" applyProtection="1">
      <protection locked="0"/>
    </xf>
    <xf numFmtId="0" fontId="47" fillId="0" borderId="55" xfId="0" applyFont="1" applyBorder="1" applyProtection="1">
      <protection locked="0"/>
    </xf>
    <xf numFmtId="0" fontId="47" fillId="0" borderId="0" xfId="0" quotePrefix="1" applyFont="1" applyAlignment="1" applyProtection="1">
      <alignment horizontal="left"/>
      <protection locked="0"/>
    </xf>
    <xf numFmtId="0" fontId="47" fillId="0" borderId="0" xfId="0" applyFont="1" applyProtection="1">
      <protection locked="0"/>
    </xf>
    <xf numFmtId="2" fontId="47" fillId="0" borderId="0" xfId="0" applyNumberFormat="1" applyFont="1" applyProtection="1">
      <protection locked="0"/>
    </xf>
    <xf numFmtId="0" fontId="46" fillId="0" borderId="0" xfId="0" applyFont="1" applyProtection="1">
      <protection locked="0"/>
    </xf>
    <xf numFmtId="0" fontId="49" fillId="0" borderId="0" xfId="0" applyFont="1" applyProtection="1">
      <protection locked="0"/>
    </xf>
    <xf numFmtId="0" fontId="46" fillId="0" borderId="0" xfId="5" applyFont="1" applyAlignment="1" applyProtection="1">
      <alignment horizontal="right"/>
      <protection locked="0"/>
    </xf>
    <xf numFmtId="0" fontId="46" fillId="0" borderId="0" xfId="5" applyFont="1" applyProtection="1">
      <protection locked="0"/>
    </xf>
    <xf numFmtId="180" fontId="46" fillId="0" borderId="0" xfId="5" applyNumberFormat="1" applyFont="1" applyProtection="1">
      <protection locked="0"/>
    </xf>
    <xf numFmtId="0" fontId="50" fillId="0" borderId="0" xfId="3" applyFont="1" applyProtection="1">
      <protection locked="0"/>
    </xf>
    <xf numFmtId="0" fontId="50" fillId="0" borderId="0" xfId="5" applyFont="1" applyAlignment="1" applyProtection="1">
      <alignment horizontal="right"/>
      <protection locked="0"/>
    </xf>
    <xf numFmtId="0" fontId="50" fillId="0" borderId="0" xfId="5" applyFont="1" applyProtection="1">
      <protection locked="0"/>
    </xf>
    <xf numFmtId="0" fontId="50" fillId="0" borderId="0" xfId="5" quotePrefix="1" applyFont="1" applyAlignment="1" applyProtection="1">
      <alignment horizontal="right"/>
      <protection locked="0"/>
    </xf>
    <xf numFmtId="180" fontId="50" fillId="0" borderId="0" xfId="5" applyNumberFormat="1" applyFont="1" applyProtection="1">
      <protection locked="0"/>
    </xf>
    <xf numFmtId="179" fontId="0" fillId="3" borderId="50" xfId="0" applyNumberFormat="1" applyFill="1" applyBorder="1" applyProtection="1">
      <protection locked="0"/>
    </xf>
    <xf numFmtId="185" fontId="6" fillId="3" borderId="25" xfId="1" applyNumberFormat="1" applyFont="1" applyFill="1" applyBorder="1" applyAlignment="1" applyProtection="1">
      <alignment horizontal="center"/>
      <protection locked="0"/>
    </xf>
    <xf numFmtId="0" fontId="6" fillId="3" borderId="25" xfId="0" applyFont="1" applyFill="1" applyBorder="1" applyAlignment="1" applyProtection="1">
      <alignment horizontal="left" wrapText="1"/>
      <protection locked="0"/>
    </xf>
    <xf numFmtId="179" fontId="6" fillId="3" borderId="50" xfId="0" applyNumberFormat="1" applyFont="1" applyFill="1" applyBorder="1" applyProtection="1">
      <protection locked="0"/>
    </xf>
    <xf numFmtId="0" fontId="6" fillId="0" borderId="83" xfId="0" applyFont="1" applyBorder="1" applyProtection="1">
      <protection locked="0"/>
    </xf>
    <xf numFmtId="0" fontId="6" fillId="3" borderId="81" xfId="0" applyFont="1" applyFill="1" applyBorder="1" applyAlignment="1" applyProtection="1">
      <alignment horizontal="center"/>
      <protection locked="0"/>
    </xf>
    <xf numFmtId="0" fontId="6" fillId="0" borderId="84" xfId="0" applyFont="1" applyBorder="1" applyProtection="1">
      <protection locked="0"/>
    </xf>
    <xf numFmtId="0" fontId="6" fillId="0" borderId="80" xfId="0" applyFont="1" applyBorder="1" applyProtection="1">
      <protection locked="0"/>
    </xf>
    <xf numFmtId="0" fontId="6" fillId="3" borderId="85" xfId="0" applyFont="1" applyFill="1" applyBorder="1" applyAlignment="1" applyProtection="1">
      <alignment horizontal="center"/>
      <protection locked="0"/>
    </xf>
    <xf numFmtId="0" fontId="6" fillId="0" borderId="86" xfId="0" applyFont="1" applyBorder="1" applyProtection="1">
      <protection locked="0"/>
    </xf>
    <xf numFmtId="0" fontId="6" fillId="0" borderId="75" xfId="0" applyFont="1" applyBorder="1" applyProtection="1">
      <protection locked="0"/>
    </xf>
    <xf numFmtId="0" fontId="0" fillId="0" borderId="17" xfId="0" applyBorder="1"/>
    <xf numFmtId="179" fontId="12" fillId="0" borderId="17" xfId="0" applyNumberFormat="1" applyFont="1" applyBorder="1" applyAlignment="1">
      <alignment horizontal="left"/>
    </xf>
    <xf numFmtId="179" fontId="12" fillId="0" borderId="17" xfId="0" applyNumberFormat="1" applyFont="1" applyBorder="1" applyAlignment="1">
      <alignment horizontal="right"/>
    </xf>
    <xf numFmtId="0" fontId="12" fillId="0" borderId="18" xfId="0" applyFont="1" applyBorder="1"/>
    <xf numFmtId="0" fontId="12" fillId="0" borderId="15" xfId="0" applyFont="1" applyBorder="1"/>
    <xf numFmtId="181" fontId="0" fillId="0" borderId="17" xfId="0" applyNumberFormat="1" applyBorder="1"/>
    <xf numFmtId="181" fontId="0" fillId="0" borderId="18" xfId="0" applyNumberFormat="1" applyBorder="1"/>
    <xf numFmtId="0" fontId="20" fillId="0" borderId="0" xfId="0" applyFont="1"/>
    <xf numFmtId="0" fontId="20" fillId="0" borderId="52" xfId="0" applyFont="1" applyBorder="1"/>
    <xf numFmtId="2" fontId="20" fillId="0" borderId="52" xfId="0" applyNumberFormat="1" applyFont="1" applyBorder="1"/>
    <xf numFmtId="0" fontId="0" fillId="0" borderId="27" xfId="0" applyBorder="1" applyAlignment="1">
      <alignment horizontal="left"/>
    </xf>
    <xf numFmtId="0" fontId="6" fillId="0" borderId="27" xfId="0" applyFont="1" applyBorder="1" applyAlignment="1">
      <alignment horizontal="left"/>
    </xf>
    <xf numFmtId="0" fontId="0" fillId="0" borderId="27" xfId="0" applyBorder="1" applyAlignment="1">
      <alignment horizontal="center"/>
    </xf>
    <xf numFmtId="179" fontId="0" fillId="0" borderId="29" xfId="0" applyNumberFormat="1" applyBorder="1"/>
    <xf numFmtId="179" fontId="0" fillId="0" borderId="14" xfId="0" applyNumberFormat="1" applyBorder="1"/>
    <xf numFmtId="2" fontId="0" fillId="0" borderId="14" xfId="0" applyNumberFormat="1" applyBorder="1"/>
    <xf numFmtId="179" fontId="0" fillId="0" borderId="15" xfId="0" applyNumberFormat="1" applyBorder="1"/>
    <xf numFmtId="179" fontId="0" fillId="0" borderId="49" xfId="0" applyNumberFormat="1" applyBorder="1"/>
    <xf numFmtId="2" fontId="0" fillId="0" borderId="49" xfId="0" applyNumberFormat="1" applyBorder="1"/>
    <xf numFmtId="179" fontId="0" fillId="0" borderId="50" xfId="0" applyNumberFormat="1" applyBorder="1"/>
    <xf numFmtId="179" fontId="0" fillId="0" borderId="27" xfId="0" applyNumberFormat="1" applyBorder="1"/>
    <xf numFmtId="2" fontId="0" fillId="0" borderId="27" xfId="0" applyNumberFormat="1" applyBorder="1"/>
    <xf numFmtId="0" fontId="0" fillId="0" borderId="51" xfId="0" applyBorder="1"/>
    <xf numFmtId="183" fontId="0" fillId="0" borderId="27" xfId="0" applyNumberFormat="1" applyBorder="1"/>
    <xf numFmtId="0" fontId="0" fillId="0" borderId="5" xfId="0" applyBorder="1"/>
    <xf numFmtId="183" fontId="0" fillId="0" borderId="14" xfId="0" applyNumberFormat="1" applyBorder="1"/>
    <xf numFmtId="183" fontId="0" fillId="0" borderId="49" xfId="0" applyNumberFormat="1" applyBorder="1"/>
    <xf numFmtId="0" fontId="4" fillId="0" borderId="1" xfId="0" applyFont="1" applyBorder="1"/>
    <xf numFmtId="0" fontId="4" fillId="0" borderId="63" xfId="0" applyFont="1" applyBorder="1"/>
    <xf numFmtId="2" fontId="4" fillId="0" borderId="54" xfId="0" applyNumberFormat="1" applyFont="1" applyBorder="1"/>
    <xf numFmtId="2" fontId="4" fillId="0" borderId="64" xfId="0" applyNumberFormat="1" applyFont="1" applyBorder="1"/>
    <xf numFmtId="176" fontId="41" fillId="0" borderId="70" xfId="1" applyFont="1" applyFill="1" applyBorder="1" applyAlignment="1" applyProtection="1">
      <alignment horizontal="center"/>
    </xf>
    <xf numFmtId="41" fontId="41" fillId="0" borderId="71" xfId="0" applyNumberFormat="1" applyFont="1" applyBorder="1"/>
    <xf numFmtId="176" fontId="41" fillId="0" borderId="73" xfId="1" applyFont="1" applyFill="1" applyBorder="1" applyAlignment="1" applyProtection="1">
      <alignment horizontal="center"/>
    </xf>
    <xf numFmtId="41" fontId="41" fillId="0" borderId="74" xfId="0" applyNumberFormat="1" applyFont="1" applyBorder="1"/>
    <xf numFmtId="41" fontId="41" fillId="0" borderId="74" xfId="0" applyNumberFormat="1" applyFont="1" applyBorder="1" applyAlignment="1">
      <alignment horizontal="right"/>
    </xf>
    <xf numFmtId="41" fontId="41" fillId="0" borderId="76" xfId="0" applyNumberFormat="1" applyFont="1" applyBorder="1" applyAlignment="1">
      <alignment horizontal="right"/>
    </xf>
    <xf numFmtId="0" fontId="41" fillId="0" borderId="77" xfId="0" applyFont="1" applyBorder="1" applyAlignment="1">
      <alignment horizontal="center"/>
    </xf>
    <xf numFmtId="41" fontId="41" fillId="0" borderId="68" xfId="0" applyNumberFormat="1" applyFont="1" applyBorder="1"/>
    <xf numFmtId="0" fontId="47" fillId="0" borderId="52" xfId="0" applyFont="1" applyBorder="1"/>
    <xf numFmtId="2" fontId="47" fillId="0" borderId="52" xfId="0" applyNumberFormat="1" applyFont="1" applyBorder="1"/>
    <xf numFmtId="0" fontId="6" fillId="0" borderId="45" xfId="0" applyFont="1" applyBorder="1" applyAlignment="1">
      <alignment horizontal="left"/>
    </xf>
    <xf numFmtId="179" fontId="6" fillId="0" borderId="46" xfId="0" applyNumberFormat="1" applyFont="1" applyBorder="1"/>
    <xf numFmtId="0" fontId="5" fillId="0" borderId="3" xfId="0" applyFont="1" applyBorder="1" applyAlignment="1">
      <alignment horizontal="left" vertical="center"/>
    </xf>
    <xf numFmtId="179" fontId="6" fillId="0" borderId="29" xfId="0" applyNumberFormat="1" applyFont="1" applyBorder="1"/>
    <xf numFmtId="0" fontId="7" fillId="0" borderId="27" xfId="0" applyFont="1" applyBorder="1" applyAlignment="1">
      <alignment horizontal="center" vertical="center"/>
    </xf>
    <xf numFmtId="0" fontId="7" fillId="0" borderId="27" xfId="0" applyFont="1" applyBorder="1" applyAlignment="1">
      <alignment horizontal="left"/>
    </xf>
    <xf numFmtId="0" fontId="7" fillId="0" borderId="5" xfId="0" applyFont="1" applyBorder="1" applyAlignment="1">
      <alignment horizontal="left"/>
    </xf>
    <xf numFmtId="179" fontId="4" fillId="0" borderId="5" xfId="0" applyNumberFormat="1" applyFont="1" applyBorder="1"/>
    <xf numFmtId="179" fontId="4" fillId="0" borderId="7" xfId="0" applyNumberFormat="1" applyFont="1" applyBorder="1"/>
    <xf numFmtId="179" fontId="4" fillId="0" borderId="15" xfId="0" applyNumberFormat="1" applyFont="1" applyBorder="1"/>
    <xf numFmtId="0" fontId="6" fillId="0" borderId="27" xfId="0" applyFont="1" applyBorder="1" applyAlignment="1">
      <alignment horizontal="center"/>
    </xf>
    <xf numFmtId="0" fontId="5" fillId="0" borderId="27" xfId="0" applyFont="1" applyBorder="1" applyAlignment="1">
      <alignment horizontal="left"/>
    </xf>
    <xf numFmtId="179" fontId="6" fillId="0" borderId="27" xfId="0" applyNumberFormat="1" applyFont="1" applyBorder="1"/>
    <xf numFmtId="0" fontId="6" fillId="0" borderId="27" xfId="0" applyFont="1" applyBorder="1"/>
    <xf numFmtId="179" fontId="11" fillId="0" borderId="14" xfId="0" applyNumberFormat="1" applyFont="1" applyBorder="1"/>
    <xf numFmtId="176" fontId="11" fillId="5" borderId="14" xfId="1" applyFont="1" applyFill="1" applyBorder="1" applyProtection="1"/>
    <xf numFmtId="179" fontId="11" fillId="0" borderId="15" xfId="0" applyNumberFormat="1" applyFont="1" applyBorder="1"/>
    <xf numFmtId="179" fontId="11" fillId="0" borderId="17" xfId="0" applyNumberFormat="1" applyFont="1" applyBorder="1" applyAlignment="1">
      <alignment horizontal="left"/>
    </xf>
    <xf numFmtId="179" fontId="11" fillId="0" borderId="18" xfId="0" applyNumberFormat="1" applyFont="1" applyBorder="1" applyAlignment="1">
      <alignment horizontal="right"/>
    </xf>
    <xf numFmtId="0" fontId="39" fillId="3" borderId="0" xfId="0" applyFont="1" applyFill="1" applyAlignment="1" applyProtection="1">
      <alignment horizontal="center"/>
      <protection locked="0"/>
    </xf>
    <xf numFmtId="0" fontId="39" fillId="3" borderId="78" xfId="0" applyFont="1" applyFill="1" applyBorder="1" applyAlignment="1" applyProtection="1">
      <alignment horizontal="center" vertical="center"/>
      <protection locked="0"/>
    </xf>
    <xf numFmtId="0" fontId="40" fillId="3" borderId="78" xfId="0" applyFont="1" applyFill="1" applyBorder="1" applyAlignment="1" applyProtection="1">
      <alignment horizontal="center" vertical="center"/>
      <protection locked="0"/>
    </xf>
    <xf numFmtId="0" fontId="47" fillId="0" borderId="79" xfId="0" applyFont="1" applyBorder="1" applyAlignment="1">
      <alignment horizontal="center" vertical="center"/>
    </xf>
    <xf numFmtId="0" fontId="47" fillId="0" borderId="80" xfId="0" applyFont="1" applyBorder="1" applyAlignment="1">
      <alignment horizontal="center" vertical="center"/>
    </xf>
    <xf numFmtId="0" fontId="3" fillId="3" borderId="0" xfId="0" applyFont="1" applyFill="1" applyAlignment="1" applyProtection="1">
      <alignment horizontal="center"/>
      <protection locked="0"/>
    </xf>
    <xf numFmtId="0" fontId="3" fillId="0" borderId="0" xfId="0" applyFont="1" applyAlignment="1">
      <alignment horizontal="center"/>
    </xf>
    <xf numFmtId="177" fontId="5" fillId="3" borderId="0" xfId="2" applyFont="1" applyFill="1" applyAlignment="1" applyProtection="1">
      <alignment horizontal="center"/>
      <protection locked="0"/>
    </xf>
    <xf numFmtId="177" fontId="5" fillId="0" borderId="1" xfId="2" applyFont="1" applyFill="1" applyBorder="1" applyAlignment="1" applyProtection="1">
      <alignment horizontal="center" vertical="center"/>
    </xf>
    <xf numFmtId="0" fontId="10" fillId="3" borderId="0" xfId="0" applyFont="1" applyFill="1" applyAlignment="1" applyProtection="1">
      <alignment horizontal="center"/>
      <protection locked="0"/>
    </xf>
    <xf numFmtId="0" fontId="14"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22" fillId="3" borderId="0" xfId="0" applyFont="1" applyFill="1" applyAlignment="1" applyProtection="1">
      <alignment horizontal="center"/>
      <protection locked="0"/>
    </xf>
    <xf numFmtId="0" fontId="3" fillId="3" borderId="0" xfId="0" applyFont="1" applyFill="1" applyAlignment="1" applyProtection="1">
      <alignment horizontal="center" vertical="center"/>
      <protection locked="0"/>
    </xf>
    <xf numFmtId="0" fontId="4" fillId="0" borderId="0" xfId="0" applyFont="1" applyAlignment="1" applyProtection="1">
      <alignment horizontal="left" vertical="top" wrapText="1"/>
      <protection locked="0"/>
    </xf>
    <xf numFmtId="0" fontId="0" fillId="0" borderId="0" xfId="0" applyProtection="1">
      <protection locked="0"/>
    </xf>
    <xf numFmtId="0" fontId="5" fillId="0" borderId="4" xfId="0" applyFont="1" applyBorder="1" applyAlignment="1">
      <alignment horizontal="center" vertical="center"/>
    </xf>
    <xf numFmtId="0" fontId="41" fillId="0" borderId="0" xfId="0" applyFont="1" applyAlignment="1" applyProtection="1">
      <alignment vertical="top" wrapText="1"/>
      <protection locked="0"/>
    </xf>
    <xf numFmtId="0" fontId="41" fillId="0" borderId="0" xfId="0" applyFont="1" applyAlignment="1" applyProtection="1">
      <alignment vertical="top"/>
      <protection locked="0"/>
    </xf>
    <xf numFmtId="0" fontId="24" fillId="0" borderId="0" xfId="0" applyFont="1" applyAlignment="1" applyProtection="1">
      <alignment horizontal="left" vertical="top" wrapText="1"/>
      <protection locked="0"/>
    </xf>
    <xf numFmtId="0" fontId="22" fillId="3" borderId="0" xfId="0" applyFont="1" applyFill="1" applyAlignment="1" applyProtection="1">
      <alignment horizontal="center" vertical="center"/>
      <protection locked="0"/>
    </xf>
  </cellXfs>
  <cellStyles count="7">
    <cellStyle name="一般" xfId="0" builtinId="0" customBuiltin="1"/>
    <cellStyle name="一般_Sheet1" xfId="4" xr:uid="{00000000-0005-0000-0000-000001000000}"/>
    <cellStyle name="一般_Sheet2" xfId="5" xr:uid="{00000000-0005-0000-0000-000002000000}"/>
    <cellStyle name="一般_期中報告-會計報告" xfId="3" xr:uid="{00000000-0005-0000-0000-000003000000}"/>
    <cellStyle name="千分位" xfId="1" builtinId="3" customBuiltin="1"/>
    <cellStyle name="千分位[0]" xfId="2" builtinId="6" customBuiltin="1"/>
    <cellStyle name="貨幣[0]_Sheet1" xfId="6" xr:uid="{00000000-0005-0000-0000-000006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dimension ref="A1:Q35"/>
  <sheetViews>
    <sheetView tabSelected="1" topLeftCell="A3" zoomScale="70" zoomScaleNormal="70" zoomScaleSheetLayoutView="55" workbookViewId="0">
      <selection activeCell="B24" sqref="B24"/>
    </sheetView>
  </sheetViews>
  <sheetFormatPr defaultColWidth="13.19921875" defaultRowHeight="13.8"/>
  <cols>
    <col min="1" max="1" width="37.59765625" style="1" customWidth="1"/>
    <col min="2" max="2" width="15.69921875" style="22" customWidth="1"/>
    <col min="3" max="4" width="18.09765625" style="22" customWidth="1"/>
    <col min="5" max="7" width="15.59765625" style="22" customWidth="1"/>
    <col min="8" max="10" width="15.69921875" style="22" customWidth="1"/>
    <col min="11" max="13" width="15.69921875" style="1" customWidth="1"/>
    <col min="14" max="14" width="13.19921875" style="1" customWidth="1"/>
    <col min="15" max="16384" width="13.19921875" style="1"/>
  </cols>
  <sheetData>
    <row r="1" spans="1:17" ht="30" customHeight="1">
      <c r="A1" s="461" t="s">
        <v>0</v>
      </c>
      <c r="B1" s="461"/>
      <c r="C1" s="461"/>
      <c r="D1" s="461"/>
      <c r="E1" s="461"/>
      <c r="F1" s="461"/>
      <c r="G1" s="461"/>
      <c r="H1" s="461"/>
      <c r="I1" s="461"/>
      <c r="J1" s="461"/>
      <c r="K1" s="461"/>
      <c r="L1" s="461"/>
      <c r="M1" s="461"/>
    </row>
    <row r="2" spans="1:17" ht="22.2">
      <c r="A2" s="462" t="s">
        <v>1</v>
      </c>
      <c r="B2" s="462"/>
      <c r="C2" s="462"/>
      <c r="D2" s="462"/>
      <c r="E2" s="462"/>
      <c r="F2" s="462"/>
      <c r="G2" s="462"/>
      <c r="H2" s="462"/>
      <c r="I2" s="462"/>
      <c r="J2" s="462"/>
      <c r="K2" s="462"/>
      <c r="L2" s="462"/>
      <c r="M2" s="462"/>
    </row>
    <row r="3" spans="1:17" ht="28.5" customHeight="1">
      <c r="A3" s="463" t="s">
        <v>290</v>
      </c>
      <c r="B3" s="463"/>
      <c r="C3" s="463"/>
      <c r="D3" s="463"/>
      <c r="E3" s="463"/>
      <c r="F3" s="463"/>
      <c r="G3" s="463"/>
      <c r="H3" s="463"/>
      <c r="I3" s="463"/>
      <c r="J3" s="463"/>
      <c r="K3" s="463"/>
      <c r="L3" s="463"/>
      <c r="M3" s="463"/>
    </row>
    <row r="4" spans="1:17" ht="21" customHeight="1">
      <c r="A4" s="12"/>
      <c r="B4" s="13"/>
      <c r="C4" s="13"/>
      <c r="D4" s="13"/>
      <c r="E4" s="13"/>
      <c r="F4" s="13"/>
      <c r="G4" s="190"/>
      <c r="H4" s="13"/>
      <c r="I4" s="13"/>
      <c r="J4" s="13"/>
      <c r="M4" s="14" t="s">
        <v>2</v>
      </c>
    </row>
    <row r="5" spans="1:17" s="192" customFormat="1" ht="33.75" customHeight="1">
      <c r="A5" s="191"/>
      <c r="B5" s="464" t="s">
        <v>3</v>
      </c>
      <c r="C5" s="464"/>
      <c r="D5" s="464"/>
      <c r="E5" s="464" t="s">
        <v>156</v>
      </c>
      <c r="F5" s="464"/>
      <c r="G5" s="464"/>
      <c r="H5" s="464" t="s">
        <v>4</v>
      </c>
      <c r="I5" s="464"/>
      <c r="J5" s="464"/>
      <c r="K5" s="464" t="s">
        <v>5</v>
      </c>
      <c r="L5" s="464"/>
      <c r="M5" s="464"/>
    </row>
    <row r="6" spans="1:17" ht="16.2">
      <c r="A6" s="193" t="s">
        <v>6</v>
      </c>
      <c r="B6" s="15" t="s">
        <v>7</v>
      </c>
      <c r="C6" s="15" t="s">
        <v>8</v>
      </c>
      <c r="D6" s="15" t="s">
        <v>9</v>
      </c>
      <c r="E6" s="15" t="s">
        <v>7</v>
      </c>
      <c r="F6" s="15" t="s">
        <v>8</v>
      </c>
      <c r="G6" s="15" t="s">
        <v>9</v>
      </c>
      <c r="H6" s="15" t="s">
        <v>7</v>
      </c>
      <c r="I6" s="15" t="s">
        <v>8</v>
      </c>
      <c r="J6" s="15" t="s">
        <v>9</v>
      </c>
      <c r="K6" s="15" t="s">
        <v>7</v>
      </c>
      <c r="L6" s="15" t="s">
        <v>8</v>
      </c>
      <c r="M6" s="15" t="s">
        <v>9</v>
      </c>
    </row>
    <row r="7" spans="1:17" s="196" customFormat="1" ht="23.25" customHeight="1">
      <c r="A7" s="194" t="s">
        <v>10</v>
      </c>
      <c r="B7" s="16"/>
      <c r="C7" s="16"/>
      <c r="D7" s="17"/>
      <c r="E7" s="30"/>
      <c r="F7" s="30"/>
      <c r="G7" s="18"/>
      <c r="H7" s="18"/>
      <c r="I7" s="18"/>
      <c r="J7" s="17"/>
      <c r="K7" s="195"/>
      <c r="L7" s="195"/>
      <c r="M7" s="195"/>
    </row>
    <row r="8" spans="1:17" s="196" customFormat="1" ht="23.25" customHeight="1">
      <c r="A8" s="194" t="s">
        <v>11</v>
      </c>
      <c r="B8" s="23">
        <v>100000</v>
      </c>
      <c r="C8" s="23">
        <v>200000</v>
      </c>
      <c r="D8" s="19">
        <f>B8+C8</f>
        <v>300000</v>
      </c>
      <c r="E8" s="24"/>
      <c r="F8" s="24"/>
      <c r="G8" s="19">
        <f>E8+F8</f>
        <v>0</v>
      </c>
      <c r="H8" s="19">
        <f>IF(J8+G8&gt;=D8,B8-E8,ROUND(J8/D8*B8,0))</f>
        <v>42945</v>
      </c>
      <c r="I8" s="19">
        <f>J8-H8</f>
        <v>85889</v>
      </c>
      <c r="J8" s="32">
        <f>ROUND(人事費!I28,0)</f>
        <v>128834</v>
      </c>
      <c r="K8" s="19">
        <f t="shared" ref="K8:L12" si="0">E8+H8</f>
        <v>42945</v>
      </c>
      <c r="L8" s="19">
        <f t="shared" si="0"/>
        <v>85889</v>
      </c>
      <c r="M8" s="19">
        <f>K8+L8</f>
        <v>128834</v>
      </c>
      <c r="O8" s="197"/>
      <c r="P8" s="198"/>
      <c r="Q8" s="198"/>
    </row>
    <row r="9" spans="1:17" s="196" customFormat="1" ht="23.25" customHeight="1">
      <c r="A9" s="194" t="s">
        <v>12</v>
      </c>
      <c r="B9" s="23">
        <v>50000</v>
      </c>
      <c r="C9" s="23">
        <v>100000</v>
      </c>
      <c r="D9" s="19">
        <f>B9+C9</f>
        <v>150000</v>
      </c>
      <c r="E9" s="24"/>
      <c r="F9" s="24"/>
      <c r="G9" s="19">
        <f>E9+F9</f>
        <v>0</v>
      </c>
      <c r="H9" s="19">
        <f>IF(J9+G9&gt;=D9,B9-E9,ROUND(J9/D9*B9,0))</f>
        <v>6667</v>
      </c>
      <c r="I9" s="19">
        <f>J9-H9</f>
        <v>13333</v>
      </c>
      <c r="J9" s="32">
        <f>ROUND(顧問!E15,0)</f>
        <v>20000</v>
      </c>
      <c r="K9" s="19">
        <f t="shared" si="0"/>
        <v>6667</v>
      </c>
      <c r="L9" s="19">
        <f t="shared" si="0"/>
        <v>13333</v>
      </c>
      <c r="M9" s="19">
        <f>K9+L9</f>
        <v>20000</v>
      </c>
      <c r="O9" s="197"/>
      <c r="P9" s="198"/>
      <c r="Q9" s="198"/>
    </row>
    <row r="10" spans="1:17" s="196" customFormat="1" ht="23.25" customHeight="1">
      <c r="A10" s="194" t="s">
        <v>13</v>
      </c>
      <c r="B10" s="23">
        <v>50000</v>
      </c>
      <c r="C10" s="23">
        <v>100000</v>
      </c>
      <c r="D10" s="19">
        <f>B10+C10</f>
        <v>150000</v>
      </c>
      <c r="E10" s="24"/>
      <c r="F10" s="24"/>
      <c r="G10" s="19">
        <f>E10+F10</f>
        <v>0</v>
      </c>
      <c r="H10" s="19">
        <f>IF(J10+G10&gt;=D10,B10-E10,ROUND(J10/D10*B10,0))</f>
        <v>1167</v>
      </c>
      <c r="I10" s="19">
        <f>J10-H10</f>
        <v>2333</v>
      </c>
      <c r="J10" s="32">
        <f>ROUND(材料費!J27,0)</f>
        <v>3500</v>
      </c>
      <c r="K10" s="19">
        <f t="shared" si="0"/>
        <v>1167</v>
      </c>
      <c r="L10" s="19">
        <f t="shared" si="0"/>
        <v>2333</v>
      </c>
      <c r="M10" s="19">
        <f>K10+L10</f>
        <v>3500</v>
      </c>
      <c r="O10" s="197"/>
      <c r="P10" s="198"/>
      <c r="Q10" s="198"/>
    </row>
    <row r="11" spans="1:17" s="196" customFormat="1" ht="21.75" customHeight="1">
      <c r="A11" s="310" t="s">
        <v>219</v>
      </c>
      <c r="B11" s="16"/>
      <c r="C11" s="16"/>
      <c r="D11" s="17"/>
      <c r="E11" s="17"/>
      <c r="F11" s="17"/>
      <c r="G11" s="19"/>
      <c r="H11" s="19"/>
      <c r="I11" s="19"/>
      <c r="J11" s="32"/>
      <c r="K11" s="19">
        <f t="shared" si="0"/>
        <v>0</v>
      </c>
      <c r="L11" s="19">
        <f t="shared" si="0"/>
        <v>0</v>
      </c>
      <c r="M11" s="19">
        <f>K11+L11</f>
        <v>0</v>
      </c>
      <c r="O11" s="197"/>
      <c r="P11" s="198"/>
      <c r="Q11" s="198"/>
    </row>
    <row r="12" spans="1:17" s="196" customFormat="1" ht="21.75" customHeight="1">
      <c r="A12" s="194" t="s">
        <v>220</v>
      </c>
      <c r="B12" s="23">
        <v>50000</v>
      </c>
      <c r="C12" s="23">
        <v>100000</v>
      </c>
      <c r="D12" s="19">
        <f>B12+C12</f>
        <v>150000</v>
      </c>
      <c r="E12" s="24"/>
      <c r="F12" s="24"/>
      <c r="G12" s="19">
        <f t="shared" ref="G12:G14" si="1">E12+F12</f>
        <v>0</v>
      </c>
      <c r="H12" s="19">
        <f>IF(J12+G12&gt;=D12,B12-E12,ROUND(J12/D12*B12,0))</f>
        <v>12083</v>
      </c>
      <c r="I12" s="19">
        <f>J12-H12</f>
        <v>24167</v>
      </c>
      <c r="J12" s="32">
        <f>ROUND(設備使用費!K26,0)</f>
        <v>36250</v>
      </c>
      <c r="K12" s="19">
        <f>E12+H12</f>
        <v>12083</v>
      </c>
      <c r="L12" s="19">
        <f t="shared" si="0"/>
        <v>24167</v>
      </c>
      <c r="M12" s="19">
        <f t="shared" ref="M12" si="2">G12+J12</f>
        <v>36250</v>
      </c>
      <c r="O12" s="197"/>
      <c r="P12" s="198"/>
      <c r="Q12" s="198"/>
    </row>
    <row r="13" spans="1:17" s="196" customFormat="1" ht="21.75" customHeight="1">
      <c r="A13" s="194" t="s">
        <v>221</v>
      </c>
      <c r="B13" s="23">
        <v>200000</v>
      </c>
      <c r="C13" s="23">
        <v>400000</v>
      </c>
      <c r="D13" s="19">
        <f>B13+C13</f>
        <v>600000</v>
      </c>
      <c r="E13" s="24"/>
      <c r="F13" s="24"/>
      <c r="G13" s="19">
        <f t="shared" si="1"/>
        <v>0</v>
      </c>
      <c r="H13" s="19">
        <f>IF(J13+G13&gt;=D13,B13-E13,ROUND(J13/D13*B13,0))</f>
        <v>1000</v>
      </c>
      <c r="I13" s="19">
        <f>J13-H13</f>
        <v>2000</v>
      </c>
      <c r="J13" s="32">
        <f>ROUND(設備維護費!M16,0)</f>
        <v>3000</v>
      </c>
      <c r="K13" s="19">
        <f t="shared" ref="K13:K14" si="3">E13+H13</f>
        <v>1000</v>
      </c>
      <c r="L13" s="19">
        <f t="shared" ref="L13:L14" si="4">F13+I13</f>
        <v>2000</v>
      </c>
      <c r="M13" s="19">
        <f t="shared" ref="M13:M14" si="5">G13+J13</f>
        <v>3000</v>
      </c>
      <c r="O13" s="197"/>
      <c r="P13" s="198"/>
      <c r="Q13" s="198"/>
    </row>
    <row r="14" spans="1:17" s="196" customFormat="1" ht="21.75" customHeight="1">
      <c r="A14" s="194" t="s">
        <v>222</v>
      </c>
      <c r="B14" s="23">
        <v>100000</v>
      </c>
      <c r="C14" s="23">
        <v>200000</v>
      </c>
      <c r="D14" s="19">
        <f t="shared" ref="D14" si="6">B14+C14</f>
        <v>300000</v>
      </c>
      <c r="E14" s="24"/>
      <c r="F14" s="24"/>
      <c r="G14" s="19">
        <f t="shared" si="1"/>
        <v>0</v>
      </c>
      <c r="H14" s="19">
        <f>IF(J14+G14&gt;=D14,B14-E14,ROUND(J14/D14*B14,0))</f>
        <v>5583</v>
      </c>
      <c r="I14" s="19">
        <f>J14-H14</f>
        <v>11167</v>
      </c>
      <c r="J14" s="32">
        <f>ROUND(雲端及人工智慧服務使用費!L16,0)</f>
        <v>16750</v>
      </c>
      <c r="K14" s="19">
        <f t="shared" si="3"/>
        <v>5583</v>
      </c>
      <c r="L14" s="19">
        <f t="shared" si="4"/>
        <v>11167</v>
      </c>
      <c r="M14" s="19">
        <f t="shared" si="5"/>
        <v>16750</v>
      </c>
      <c r="O14" s="197"/>
      <c r="P14" s="198"/>
      <c r="Q14" s="198"/>
    </row>
    <row r="15" spans="1:17" s="196" customFormat="1" ht="23.25" customHeight="1">
      <c r="A15" s="194" t="s">
        <v>223</v>
      </c>
      <c r="B15" s="16"/>
      <c r="C15" s="16"/>
      <c r="D15" s="17"/>
      <c r="E15" s="30"/>
      <c r="F15" s="30"/>
      <c r="G15" s="19"/>
      <c r="H15" s="19"/>
      <c r="I15" s="19"/>
      <c r="J15" s="19"/>
      <c r="K15" s="19"/>
      <c r="L15" s="19"/>
      <c r="M15" s="19"/>
      <c r="O15" s="197"/>
      <c r="P15" s="198"/>
      <c r="Q15" s="198"/>
    </row>
    <row r="16" spans="1:17" s="196" customFormat="1" ht="23.25" customHeight="1">
      <c r="A16" s="194" t="s">
        <v>14</v>
      </c>
      <c r="B16" s="23">
        <v>100000</v>
      </c>
      <c r="C16" s="23">
        <v>200000</v>
      </c>
      <c r="D16" s="19">
        <f>B16+C16</f>
        <v>300000</v>
      </c>
      <c r="E16" s="24"/>
      <c r="F16" s="24"/>
      <c r="G16" s="19">
        <f>E16+F16</f>
        <v>0</v>
      </c>
      <c r="H16" s="19">
        <f>IF(J16+G16&gt;=D16,B16-E16,ROUND(J16/D16*B16,0))</f>
        <v>100000</v>
      </c>
      <c r="I16" s="19">
        <f>J16-H16</f>
        <v>200000</v>
      </c>
      <c r="J16" s="32">
        <f>ROUND(技術購買費!I12,0)</f>
        <v>300000</v>
      </c>
      <c r="K16" s="19">
        <f t="shared" ref="K16:L24" si="7">E16+H16</f>
        <v>100000</v>
      </c>
      <c r="L16" s="19">
        <f t="shared" si="7"/>
        <v>200000</v>
      </c>
      <c r="M16" s="19">
        <f>K16+L16</f>
        <v>300000</v>
      </c>
      <c r="O16" s="197"/>
      <c r="P16" s="198"/>
      <c r="Q16" s="198"/>
    </row>
    <row r="17" spans="1:17" s="196" customFormat="1" ht="23.25" customHeight="1">
      <c r="A17" s="194" t="s">
        <v>15</v>
      </c>
      <c r="B17" s="23">
        <v>500000</v>
      </c>
      <c r="C17" s="23">
        <v>1000000</v>
      </c>
      <c r="D17" s="19">
        <f>B17+C17</f>
        <v>1500000</v>
      </c>
      <c r="E17" s="24"/>
      <c r="F17" s="24"/>
      <c r="G17" s="19">
        <f>E17+F17</f>
        <v>0</v>
      </c>
      <c r="H17" s="19">
        <f>IF(J17+G17&gt;=D17,B17-E17,ROUND(J17/D17*B17,0))</f>
        <v>100000</v>
      </c>
      <c r="I17" s="19">
        <f>J17-H17</f>
        <v>200000</v>
      </c>
      <c r="J17" s="32">
        <f>ROUND(委託研究費!I12,0)</f>
        <v>300000</v>
      </c>
      <c r="K17" s="19">
        <f t="shared" si="7"/>
        <v>100000</v>
      </c>
      <c r="L17" s="19">
        <f t="shared" si="7"/>
        <v>200000</v>
      </c>
      <c r="M17" s="19">
        <f>K17+L17</f>
        <v>300000</v>
      </c>
      <c r="O17" s="197"/>
      <c r="P17" s="198"/>
      <c r="Q17" s="198"/>
    </row>
    <row r="18" spans="1:17" s="196" customFormat="1" ht="23.25" customHeight="1">
      <c r="A18" s="194" t="s">
        <v>16</v>
      </c>
      <c r="B18" s="23">
        <v>100000</v>
      </c>
      <c r="C18" s="23">
        <v>200000</v>
      </c>
      <c r="D18" s="19">
        <f>B18+C18</f>
        <v>300000</v>
      </c>
      <c r="E18" s="24"/>
      <c r="F18" s="24"/>
      <c r="G18" s="19">
        <f>E18+F18</f>
        <v>0</v>
      </c>
      <c r="H18" s="19">
        <f>IF(J18+G18&gt;=D18,B18-E18,ROUND(J18/D18*B18,0))</f>
        <v>100000</v>
      </c>
      <c r="I18" s="19">
        <f>J18-H18</f>
        <v>200000</v>
      </c>
      <c r="J18" s="32">
        <f>ROUND(委託勞務費!I12,0)</f>
        <v>300000</v>
      </c>
      <c r="K18" s="19">
        <f t="shared" si="7"/>
        <v>100000</v>
      </c>
      <c r="L18" s="19">
        <f t="shared" si="7"/>
        <v>200000</v>
      </c>
      <c r="M18" s="19">
        <f>K18+L18</f>
        <v>300000</v>
      </c>
      <c r="O18" s="197"/>
      <c r="P18" s="198"/>
      <c r="Q18" s="198"/>
    </row>
    <row r="19" spans="1:17" s="196" customFormat="1" ht="23.25" customHeight="1">
      <c r="A19" s="194" t="s">
        <v>224</v>
      </c>
      <c r="B19" s="20"/>
      <c r="C19" s="20"/>
      <c r="D19" s="19"/>
      <c r="E19" s="31"/>
      <c r="F19" s="31"/>
      <c r="G19" s="19"/>
      <c r="H19" s="19"/>
      <c r="I19" s="19"/>
      <c r="J19" s="19"/>
      <c r="K19" s="19"/>
      <c r="L19" s="19"/>
      <c r="M19" s="19"/>
      <c r="O19" s="197"/>
      <c r="P19" s="198"/>
      <c r="Q19" s="198"/>
    </row>
    <row r="20" spans="1:17" s="196" customFormat="1" ht="22.5" customHeight="1">
      <c r="A20" s="194" t="s">
        <v>157</v>
      </c>
      <c r="B20" s="23">
        <v>50000</v>
      </c>
      <c r="C20" s="23">
        <v>100000</v>
      </c>
      <c r="D20" s="19">
        <f>B20+C20</f>
        <v>150000</v>
      </c>
      <c r="E20" s="24"/>
      <c r="F20" s="24"/>
      <c r="G20" s="19">
        <f t="shared" ref="G20:G21" si="8">E20+F20</f>
        <v>0</v>
      </c>
      <c r="H20" s="19">
        <f t="shared" ref="H20" si="9">IF(J20+G20&gt;=D20,B20-E20,ROUND(J20/D20*B20,0))</f>
        <v>617</v>
      </c>
      <c r="I20" s="19">
        <f t="shared" ref="I20:I21" si="10">J20-H20</f>
        <v>1233</v>
      </c>
      <c r="J20" s="32">
        <f>ROUND(國內差旅費!N14,0)</f>
        <v>1850</v>
      </c>
      <c r="K20" s="19">
        <f t="shared" ref="K20:K21" si="11">E20+H20</f>
        <v>617</v>
      </c>
      <c r="L20" s="19">
        <f t="shared" ref="L20:L21" si="12">F20+I20</f>
        <v>1233</v>
      </c>
      <c r="M20" s="19">
        <f t="shared" ref="M20:M21" si="13">K20+L20</f>
        <v>1850</v>
      </c>
      <c r="O20" s="197"/>
      <c r="P20" s="198"/>
      <c r="Q20" s="198"/>
    </row>
    <row r="21" spans="1:17" s="196" customFormat="1" ht="22.5" customHeight="1">
      <c r="A21" s="194" t="s">
        <v>158</v>
      </c>
      <c r="B21" s="20">
        <v>0</v>
      </c>
      <c r="C21" s="23">
        <v>20000</v>
      </c>
      <c r="D21" s="19">
        <f t="shared" ref="D21" si="14">B21+C21</f>
        <v>20000</v>
      </c>
      <c r="E21" s="20">
        <v>0</v>
      </c>
      <c r="F21" s="24"/>
      <c r="G21" s="19">
        <f t="shared" si="8"/>
        <v>0</v>
      </c>
      <c r="H21" s="19">
        <v>0</v>
      </c>
      <c r="I21" s="19">
        <f t="shared" si="10"/>
        <v>2000</v>
      </c>
      <c r="J21" s="32">
        <f>ROUND(國外差旅費!N14,0)</f>
        <v>2000</v>
      </c>
      <c r="K21" s="19">
        <f t="shared" si="11"/>
        <v>0</v>
      </c>
      <c r="L21" s="19">
        <f t="shared" si="12"/>
        <v>2000</v>
      </c>
      <c r="M21" s="19">
        <f t="shared" si="13"/>
        <v>2000</v>
      </c>
      <c r="O21" s="197"/>
      <c r="P21" s="198"/>
      <c r="Q21" s="198"/>
    </row>
    <row r="22" spans="1:17" s="196" customFormat="1" ht="23.25" customHeight="1">
      <c r="A22" s="194" t="s">
        <v>225</v>
      </c>
      <c r="B22" s="20"/>
      <c r="C22" s="20"/>
      <c r="D22" s="19"/>
      <c r="E22" s="31"/>
      <c r="F22" s="31"/>
      <c r="G22" s="19"/>
      <c r="H22" s="19"/>
      <c r="I22" s="19"/>
      <c r="J22" s="19"/>
      <c r="K22" s="19"/>
      <c r="L22" s="19"/>
      <c r="M22" s="19"/>
      <c r="O22" s="197"/>
      <c r="P22" s="198"/>
      <c r="Q22" s="198"/>
    </row>
    <row r="23" spans="1:17" s="196" customFormat="1" ht="22.5" customHeight="1">
      <c r="A23" s="194" t="s">
        <v>162</v>
      </c>
      <c r="B23" s="20">
        <v>0</v>
      </c>
      <c r="C23" s="23">
        <v>20000</v>
      </c>
      <c r="D23" s="19">
        <f>B23+C23</f>
        <v>20000</v>
      </c>
      <c r="E23" s="20">
        <v>0</v>
      </c>
      <c r="F23" s="24"/>
      <c r="G23" s="19">
        <f t="shared" ref="G23" si="15">E23+F23</f>
        <v>0</v>
      </c>
      <c r="H23" s="19">
        <v>0</v>
      </c>
      <c r="I23" s="19">
        <f t="shared" ref="I23" si="16">J23-H23</f>
        <v>10000</v>
      </c>
      <c r="J23" s="32">
        <f>ROUND(研發成果廣告宣傳支出!J18,0)</f>
        <v>10000</v>
      </c>
      <c r="K23" s="19">
        <f t="shared" si="7"/>
        <v>0</v>
      </c>
      <c r="L23" s="19">
        <f t="shared" si="7"/>
        <v>10000</v>
      </c>
      <c r="M23" s="19">
        <f t="shared" ref="M23" si="17">K23+L23</f>
        <v>10000</v>
      </c>
      <c r="O23" s="197"/>
      <c r="P23" s="198"/>
      <c r="Q23" s="198"/>
    </row>
    <row r="24" spans="1:17" s="196" customFormat="1" ht="22.5" customHeight="1">
      <c r="A24" s="194" t="s">
        <v>325</v>
      </c>
      <c r="B24" s="23">
        <v>70000</v>
      </c>
      <c r="C24" s="23">
        <v>140000</v>
      </c>
      <c r="D24" s="19">
        <f t="shared" ref="D24" si="18">B24+C24</f>
        <v>210000</v>
      </c>
      <c r="E24" s="24"/>
      <c r="F24" s="24"/>
      <c r="G24" s="19">
        <f t="shared" ref="G24" si="19">E24+F24</f>
        <v>0</v>
      </c>
      <c r="H24" s="19">
        <f t="shared" ref="H24" si="20">IF(J24+G24&gt;=D24,B24-E24,ROUND(J24/D24*B24,0))</f>
        <v>16667</v>
      </c>
      <c r="I24" s="19">
        <f t="shared" ref="I24" si="21">J24-H24</f>
        <v>33333</v>
      </c>
      <c r="J24" s="32">
        <f>ROUND(其他推廣宣傳支出!J18,0)</f>
        <v>50000</v>
      </c>
      <c r="K24" s="19">
        <f t="shared" si="7"/>
        <v>16667</v>
      </c>
      <c r="L24" s="19">
        <f t="shared" si="7"/>
        <v>33333</v>
      </c>
      <c r="M24" s="19">
        <f t="shared" ref="M24" si="22">K24+L24</f>
        <v>50000</v>
      </c>
      <c r="O24" s="197"/>
      <c r="P24" s="198"/>
      <c r="Q24" s="198"/>
    </row>
    <row r="25" spans="1:17" s="196" customFormat="1" ht="22.5" customHeight="1">
      <c r="A25" s="194" t="s">
        <v>161</v>
      </c>
      <c r="B25" s="20">
        <f>SUM(B8:B24)</f>
        <v>1370000</v>
      </c>
      <c r="C25" s="20">
        <f>SUM(C8:C24)</f>
        <v>2780000</v>
      </c>
      <c r="D25" s="20">
        <f>SUM(D8:D24)</f>
        <v>4150000</v>
      </c>
      <c r="E25" s="20">
        <f t="shared" ref="E25:M25" si="23">SUM(E8:E24)</f>
        <v>0</v>
      </c>
      <c r="F25" s="20">
        <f t="shared" si="23"/>
        <v>0</v>
      </c>
      <c r="G25" s="20">
        <f t="shared" si="23"/>
        <v>0</v>
      </c>
      <c r="H25" s="20">
        <f t="shared" si="23"/>
        <v>386729</v>
      </c>
      <c r="I25" s="20">
        <f t="shared" si="23"/>
        <v>785455</v>
      </c>
      <c r="J25" s="20">
        <f t="shared" si="23"/>
        <v>1172184</v>
      </c>
      <c r="K25" s="20">
        <f t="shared" si="23"/>
        <v>386729</v>
      </c>
      <c r="L25" s="20">
        <f t="shared" si="23"/>
        <v>785455</v>
      </c>
      <c r="M25" s="20">
        <f t="shared" si="23"/>
        <v>1172184</v>
      </c>
      <c r="O25" s="197"/>
      <c r="P25" s="198"/>
      <c r="Q25" s="198"/>
    </row>
    <row r="26" spans="1:17" s="196" customFormat="1" ht="16.2">
      <c r="A26" s="199"/>
      <c r="B26" s="199"/>
      <c r="C26" s="199"/>
      <c r="D26" s="200"/>
      <c r="E26" s="200"/>
      <c r="F26" s="200"/>
      <c r="G26" s="200"/>
      <c r="H26" s="200"/>
      <c r="I26" s="200"/>
      <c r="J26" s="200"/>
      <c r="K26" s="200"/>
      <c r="L26" s="200"/>
      <c r="M26" s="200"/>
    </row>
    <row r="27" spans="1:17" ht="16.2">
      <c r="A27" s="192" t="s">
        <v>17</v>
      </c>
      <c r="B27" s="13"/>
      <c r="C27" s="13"/>
      <c r="D27" s="13"/>
      <c r="E27" s="13"/>
      <c r="F27" s="13"/>
      <c r="G27" s="13"/>
      <c r="H27" s="13"/>
      <c r="I27" s="13"/>
      <c r="J27" s="13"/>
    </row>
    <row r="28" spans="1:17" ht="16.2">
      <c r="A28" s="192" t="s">
        <v>18</v>
      </c>
      <c r="B28" s="13"/>
      <c r="C28" s="13"/>
      <c r="D28" s="13"/>
      <c r="E28" s="13"/>
      <c r="F28" s="13"/>
      <c r="G28" s="13"/>
      <c r="H28" s="13"/>
      <c r="I28" s="13"/>
      <c r="J28" s="13"/>
    </row>
    <row r="29" spans="1:17" ht="16.2">
      <c r="A29" s="192" t="s">
        <v>19</v>
      </c>
      <c r="B29" s="13"/>
      <c r="C29" s="13"/>
      <c r="D29" s="13"/>
      <c r="E29" s="13"/>
      <c r="F29" s="13"/>
      <c r="G29" s="13"/>
      <c r="H29" s="13"/>
      <c r="I29" s="13"/>
      <c r="J29" s="13"/>
    </row>
    <row r="30" spans="1:17" ht="16.2">
      <c r="A30" s="192" t="s">
        <v>20</v>
      </c>
      <c r="B30" s="13"/>
      <c r="C30" s="13"/>
      <c r="D30" s="13"/>
      <c r="E30" s="13"/>
      <c r="F30" s="13"/>
      <c r="G30" s="13"/>
      <c r="H30" s="13"/>
      <c r="I30" s="13"/>
      <c r="J30" s="13"/>
    </row>
    <row r="31" spans="1:17">
      <c r="A31" s="9"/>
      <c r="B31" s="25"/>
      <c r="C31" s="25"/>
      <c r="D31" s="25"/>
      <c r="E31" s="25"/>
      <c r="F31" s="25"/>
      <c r="G31" s="25"/>
      <c r="H31" s="25"/>
      <c r="I31" s="25"/>
      <c r="J31" s="25"/>
      <c r="K31" s="9"/>
      <c r="L31" s="9"/>
      <c r="M31" s="9"/>
    </row>
    <row r="32" spans="1:17" s="21" customFormat="1" ht="17.399999999999999">
      <c r="A32" s="26" t="s">
        <v>21</v>
      </c>
      <c r="B32" s="27"/>
      <c r="C32" s="28" t="s">
        <v>22</v>
      </c>
      <c r="D32" s="27"/>
      <c r="E32" s="27"/>
      <c r="F32" s="27"/>
      <c r="G32" s="27"/>
      <c r="H32" s="28" t="s">
        <v>23</v>
      </c>
      <c r="I32" s="26"/>
      <c r="J32" s="27"/>
      <c r="K32" s="29" t="s">
        <v>24</v>
      </c>
      <c r="L32" s="27"/>
      <c r="M32" s="27"/>
    </row>
    <row r="33" spans="1:13">
      <c r="A33" s="9"/>
      <c r="B33" s="25"/>
      <c r="C33" s="25"/>
      <c r="D33" s="25"/>
      <c r="E33" s="25"/>
      <c r="F33" s="25"/>
      <c r="G33" s="25"/>
      <c r="H33" s="25"/>
      <c r="I33" s="25"/>
      <c r="J33" s="25"/>
      <c r="K33" s="9"/>
      <c r="L33" s="9"/>
      <c r="M33" s="9"/>
    </row>
    <row r="34" spans="1:13">
      <c r="B34" s="13"/>
      <c r="C34" s="13"/>
      <c r="D34" s="13"/>
      <c r="E34" s="13"/>
      <c r="F34" s="13"/>
      <c r="G34" s="13"/>
      <c r="H34" s="13"/>
      <c r="I34" s="13"/>
      <c r="J34" s="13"/>
    </row>
    <row r="35" spans="1:13">
      <c r="B35" s="13"/>
      <c r="C35" s="13"/>
      <c r="D35" s="13"/>
      <c r="E35" s="13"/>
      <c r="F35" s="13"/>
      <c r="G35" s="13"/>
      <c r="H35" s="13"/>
      <c r="I35" s="13"/>
      <c r="J35" s="13"/>
    </row>
  </sheetData>
  <sheetProtection algorithmName="SHA-512" hashValue="T7E0fR3x4mj8z4Kl5drR+2MUE3jJGZBJ2DQfx4a24dJXy9s31eEXOfmHUz5wtWrmqHMyW9T3nvTxcX5VxpcSFA==" saltValue="aZjDW15j9snhj7wGTGzsqw==" spinCount="100000" sheet="1" formatCells="0" formatColumns="0" formatRows="0"/>
  <protectedRanges>
    <protectedRange algorithmName="SHA-512" hashValue="64g7pfpe2ui9H+lM+S97FAVruML9FwL6MGw8a17sbigTzzbVsFqseWUIHxXfk/GNOL7TdgACZD77wnLv9rTgWw==" saltValue="IYxi2+blxGPbFgVRCQMkYQ==" spinCount="100000" sqref="D7:D24 B25:D25 G7:G25 E25:F25 H7:J25 K7:M25" name="範圍1"/>
  </protectedRanges>
  <mergeCells count="7">
    <mergeCell ref="A1:M1"/>
    <mergeCell ref="A2:M2"/>
    <mergeCell ref="A3:M3"/>
    <mergeCell ref="B5:D5"/>
    <mergeCell ref="E5:G5"/>
    <mergeCell ref="H5:J5"/>
    <mergeCell ref="K5:M5"/>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58" fitToWidth="0" fitToHeight="0" orientation="landscape"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55127-E621-4ABA-BB0F-82CC243F0D1A}">
  <dimension ref="A1:L24"/>
  <sheetViews>
    <sheetView zoomScale="85" zoomScaleNormal="85" zoomScaleSheetLayoutView="85" workbookViewId="0">
      <selection activeCell="J6" sqref="J6"/>
    </sheetView>
  </sheetViews>
  <sheetFormatPr defaultRowHeight="15.6"/>
  <cols>
    <col min="1" max="1" width="11" customWidth="1"/>
    <col min="2" max="2" width="11.69921875" customWidth="1"/>
    <col min="3" max="3" width="12.09765625" customWidth="1"/>
    <col min="4" max="4" width="12" customWidth="1"/>
    <col min="5" max="5" width="10.796875" customWidth="1"/>
    <col min="6" max="6" width="11.3984375" customWidth="1"/>
    <col min="8" max="8" width="15.69921875" customWidth="1"/>
    <col min="9" max="9" width="15.8984375" customWidth="1"/>
    <col min="10" max="10" width="10.09765625" bestFit="1" customWidth="1"/>
    <col min="12" max="12" width="19.296875" customWidth="1"/>
  </cols>
  <sheetData>
    <row r="1" spans="1:12" s="192" customFormat="1" ht="24.6">
      <c r="A1" s="456" t="str">
        <f>計畫經費彙總表!A1</f>
        <v>××股份有限公司</v>
      </c>
      <c r="B1" s="456"/>
      <c r="C1" s="456"/>
      <c r="D1" s="456"/>
      <c r="E1" s="456"/>
      <c r="F1" s="456"/>
      <c r="G1" s="456"/>
      <c r="H1" s="456"/>
      <c r="I1" s="456"/>
      <c r="J1" s="456"/>
      <c r="K1" s="456"/>
      <c r="L1" s="456"/>
    </row>
    <row r="2" spans="1:12" s="192" customFormat="1" ht="19.8">
      <c r="A2" s="468" t="s">
        <v>275</v>
      </c>
      <c r="B2" s="468"/>
      <c r="C2" s="468"/>
      <c r="D2" s="468"/>
      <c r="E2" s="468"/>
      <c r="F2" s="468"/>
      <c r="G2" s="468"/>
      <c r="H2" s="468"/>
      <c r="I2" s="468"/>
      <c r="J2" s="468"/>
      <c r="K2" s="468"/>
      <c r="L2" s="468"/>
    </row>
    <row r="3" spans="1:12" ht="16.8" thickBot="1">
      <c r="A3" s="311"/>
      <c r="B3" s="311"/>
      <c r="C3" s="311"/>
      <c r="D3" s="311"/>
      <c r="E3" s="311"/>
      <c r="F3" s="311"/>
      <c r="G3" s="311"/>
      <c r="H3" s="311"/>
      <c r="I3" s="311"/>
      <c r="J3" s="311"/>
      <c r="K3" s="311"/>
      <c r="L3" s="312" t="s">
        <v>241</v>
      </c>
    </row>
    <row r="4" spans="1:12" ht="33" thickBot="1">
      <c r="A4" s="313" t="s">
        <v>242</v>
      </c>
      <c r="B4" s="314" t="s">
        <v>243</v>
      </c>
      <c r="C4" s="315" t="s">
        <v>244</v>
      </c>
      <c r="D4" s="315" t="s">
        <v>245</v>
      </c>
      <c r="E4" s="315" t="s">
        <v>69</v>
      </c>
      <c r="F4" s="315" t="s">
        <v>246</v>
      </c>
      <c r="G4" s="315" t="s">
        <v>247</v>
      </c>
      <c r="H4" s="315" t="s">
        <v>248</v>
      </c>
      <c r="I4" s="315" t="s">
        <v>249</v>
      </c>
      <c r="J4" s="316" t="s">
        <v>250</v>
      </c>
      <c r="K4" s="316" t="s">
        <v>251</v>
      </c>
      <c r="L4" s="317" t="s">
        <v>252</v>
      </c>
    </row>
    <row r="5" spans="1:12" ht="16.2">
      <c r="A5" s="318" t="s">
        <v>238</v>
      </c>
      <c r="B5" s="319">
        <v>1150402011</v>
      </c>
      <c r="C5" s="320" t="s">
        <v>235</v>
      </c>
      <c r="D5" s="320" t="s">
        <v>75</v>
      </c>
      <c r="E5" s="321" t="s">
        <v>76</v>
      </c>
      <c r="F5" s="321" t="s">
        <v>76</v>
      </c>
      <c r="G5" s="321" t="s">
        <v>76</v>
      </c>
      <c r="H5" s="320" t="s">
        <v>253</v>
      </c>
      <c r="I5" s="320" t="s">
        <v>253</v>
      </c>
      <c r="J5" s="322">
        <v>10000</v>
      </c>
      <c r="K5" s="427">
        <f>雲端及人工智慧服務使用記錄表!AK5</f>
        <v>0.67500000000000004</v>
      </c>
      <c r="L5" s="428">
        <f>ROUND((J5*K5),0)</f>
        <v>6750</v>
      </c>
    </row>
    <row r="6" spans="1:12" ht="16.2">
      <c r="A6" s="323" t="s">
        <v>262</v>
      </c>
      <c r="B6" s="324">
        <v>1150427007</v>
      </c>
      <c r="C6" s="325" t="s">
        <v>262</v>
      </c>
      <c r="D6" s="325" t="s">
        <v>78</v>
      </c>
      <c r="E6" s="326" t="s">
        <v>76</v>
      </c>
      <c r="F6" s="326" t="s">
        <v>76</v>
      </c>
      <c r="G6" s="326" t="s">
        <v>76</v>
      </c>
      <c r="H6" s="325" t="s">
        <v>254</v>
      </c>
      <c r="I6" s="325" t="s">
        <v>254</v>
      </c>
      <c r="J6" s="327">
        <v>10000</v>
      </c>
      <c r="K6" s="429">
        <f>雲端及人工智慧服務使用記錄表!AK6</f>
        <v>1</v>
      </c>
      <c r="L6" s="430">
        <f>ROUND((J6*K6),0)</f>
        <v>10000</v>
      </c>
    </row>
    <row r="7" spans="1:12" ht="16.2">
      <c r="A7" s="323"/>
      <c r="B7" s="324"/>
      <c r="C7" s="324"/>
      <c r="D7" s="324"/>
      <c r="E7" s="324"/>
      <c r="F7" s="324"/>
      <c r="G7" s="324"/>
      <c r="H7" s="328"/>
      <c r="I7" s="324"/>
      <c r="J7" s="326"/>
      <c r="K7" s="429">
        <f>雲端及人工智慧服務使用記錄表!AK7</f>
        <v>0</v>
      </c>
      <c r="L7" s="431">
        <f t="shared" ref="L7:L15" si="0">ROUND((J7*K7),0)</f>
        <v>0</v>
      </c>
    </row>
    <row r="8" spans="1:12" ht="16.2">
      <c r="A8" s="323"/>
      <c r="B8" s="324"/>
      <c r="C8" s="324"/>
      <c r="D8" s="324"/>
      <c r="E8" s="324"/>
      <c r="F8" s="324"/>
      <c r="G8" s="324"/>
      <c r="H8" s="328"/>
      <c r="I8" s="324"/>
      <c r="J8" s="326"/>
      <c r="K8" s="429">
        <f>雲端及人工智慧服務使用記錄表!AK8</f>
        <v>0</v>
      </c>
      <c r="L8" s="431">
        <f t="shared" si="0"/>
        <v>0</v>
      </c>
    </row>
    <row r="9" spans="1:12" ht="16.2">
      <c r="A9" s="329"/>
      <c r="B9" s="324"/>
      <c r="C9" s="324"/>
      <c r="D9" s="324"/>
      <c r="E9" s="324"/>
      <c r="F9" s="324"/>
      <c r="G9" s="324"/>
      <c r="H9" s="324"/>
      <c r="I9" s="324"/>
      <c r="J9" s="326"/>
      <c r="K9" s="429">
        <f>雲端及人工智慧服務使用記錄表!AK9</f>
        <v>0</v>
      </c>
      <c r="L9" s="431">
        <f t="shared" si="0"/>
        <v>0</v>
      </c>
    </row>
    <row r="10" spans="1:12" ht="16.2">
      <c r="A10" s="330"/>
      <c r="B10" s="324"/>
      <c r="C10" s="324"/>
      <c r="D10" s="324"/>
      <c r="E10" s="324"/>
      <c r="F10" s="324"/>
      <c r="G10" s="324"/>
      <c r="H10" s="324"/>
      <c r="I10" s="324"/>
      <c r="J10" s="326"/>
      <c r="K10" s="429">
        <f>雲端及人工智慧服務使用記錄表!AK10</f>
        <v>0</v>
      </c>
      <c r="L10" s="431">
        <f t="shared" si="0"/>
        <v>0</v>
      </c>
    </row>
    <row r="11" spans="1:12" ht="16.2">
      <c r="A11" s="323"/>
      <c r="B11" s="324"/>
      <c r="C11" s="324"/>
      <c r="D11" s="324"/>
      <c r="E11" s="324"/>
      <c r="F11" s="324"/>
      <c r="G11" s="324"/>
      <c r="H11" s="324"/>
      <c r="I11" s="324"/>
      <c r="J11" s="326"/>
      <c r="K11" s="429">
        <f>雲端及人工智慧服務使用記錄表!AK11</f>
        <v>0</v>
      </c>
      <c r="L11" s="431">
        <f t="shared" si="0"/>
        <v>0</v>
      </c>
    </row>
    <row r="12" spans="1:12" ht="16.2">
      <c r="A12" s="323"/>
      <c r="B12" s="324"/>
      <c r="C12" s="324"/>
      <c r="D12" s="324"/>
      <c r="E12" s="324"/>
      <c r="F12" s="324"/>
      <c r="G12" s="324"/>
      <c r="H12" s="324"/>
      <c r="I12" s="324"/>
      <c r="J12" s="326"/>
      <c r="K12" s="429">
        <f>雲端及人工智慧服務使用記錄表!AK12</f>
        <v>0</v>
      </c>
      <c r="L12" s="431">
        <f t="shared" si="0"/>
        <v>0</v>
      </c>
    </row>
    <row r="13" spans="1:12" ht="16.2">
      <c r="A13" s="330"/>
      <c r="B13" s="324"/>
      <c r="C13" s="324"/>
      <c r="D13" s="324"/>
      <c r="E13" s="324"/>
      <c r="F13" s="324"/>
      <c r="G13" s="324"/>
      <c r="H13" s="324"/>
      <c r="I13" s="324"/>
      <c r="J13" s="326"/>
      <c r="K13" s="429">
        <f>雲端及人工智慧服務使用記錄表!AK13</f>
        <v>0</v>
      </c>
      <c r="L13" s="431">
        <f t="shared" si="0"/>
        <v>0</v>
      </c>
    </row>
    <row r="14" spans="1:12" ht="16.2">
      <c r="A14" s="323"/>
      <c r="B14" s="324"/>
      <c r="C14" s="324"/>
      <c r="D14" s="324"/>
      <c r="E14" s="324"/>
      <c r="F14" s="324"/>
      <c r="G14" s="324"/>
      <c r="H14" s="324"/>
      <c r="I14" s="324"/>
      <c r="J14" s="326"/>
      <c r="K14" s="429">
        <f>雲端及人工智慧服務使用記錄表!AK14</f>
        <v>0</v>
      </c>
      <c r="L14" s="431">
        <f t="shared" si="0"/>
        <v>0</v>
      </c>
    </row>
    <row r="15" spans="1:12" ht="16.8" thickBot="1">
      <c r="A15" s="331"/>
      <c r="B15" s="332"/>
      <c r="C15" s="332"/>
      <c r="D15" s="332"/>
      <c r="E15" s="332"/>
      <c r="F15" s="332"/>
      <c r="G15" s="332"/>
      <c r="H15" s="332"/>
      <c r="I15" s="332"/>
      <c r="J15" s="333"/>
      <c r="K15" s="429">
        <f>雲端及人工智慧服務使用記錄表!AK15</f>
        <v>0</v>
      </c>
      <c r="L15" s="432">
        <f t="shared" si="0"/>
        <v>0</v>
      </c>
    </row>
    <row r="16" spans="1:12" ht="16.8" thickBot="1">
      <c r="A16" s="334" t="s">
        <v>255</v>
      </c>
      <c r="B16" s="335"/>
      <c r="C16" s="336"/>
      <c r="D16" s="336"/>
      <c r="E16" s="336"/>
      <c r="F16" s="336"/>
      <c r="G16" s="336"/>
      <c r="H16" s="335"/>
      <c r="I16" s="337"/>
      <c r="J16" s="338"/>
      <c r="K16" s="433"/>
      <c r="L16" s="434">
        <f>ROUND(SUM(L5:L15),0)</f>
        <v>16750</v>
      </c>
    </row>
    <row r="17" spans="1:12" ht="16.2">
      <c r="A17" s="339"/>
      <c r="B17" s="340"/>
      <c r="C17" s="341"/>
      <c r="D17" s="341"/>
      <c r="E17" s="341"/>
      <c r="F17" s="341"/>
      <c r="G17" s="341"/>
      <c r="H17" s="340"/>
      <c r="I17" s="340"/>
      <c r="J17" s="342"/>
      <c r="K17" s="340"/>
      <c r="L17" s="343"/>
    </row>
    <row r="18" spans="1:12" ht="16.2">
      <c r="A18" s="344" t="s">
        <v>256</v>
      </c>
      <c r="B18" s="345"/>
      <c r="C18" s="346"/>
      <c r="D18" s="346"/>
      <c r="E18" s="346"/>
      <c r="F18" s="346"/>
      <c r="G18" s="346"/>
      <c r="H18" s="345"/>
      <c r="I18" s="345"/>
      <c r="J18" s="342"/>
      <c r="K18" s="345"/>
      <c r="L18" s="345"/>
    </row>
    <row r="19" spans="1:12" ht="16.2">
      <c r="A19" s="344" t="s">
        <v>257</v>
      </c>
      <c r="B19" s="345"/>
      <c r="C19" s="346"/>
      <c r="D19" s="346"/>
      <c r="E19" s="346"/>
      <c r="F19" s="346"/>
      <c r="G19" s="346"/>
      <c r="H19" s="345"/>
      <c r="I19" s="345"/>
      <c r="J19" s="342"/>
      <c r="K19" s="345"/>
      <c r="L19" s="345"/>
    </row>
    <row r="20" spans="1:12" ht="16.2">
      <c r="A20" s="344" t="s">
        <v>263</v>
      </c>
      <c r="B20" s="345"/>
      <c r="C20" s="346"/>
      <c r="D20" s="346"/>
      <c r="E20" s="346"/>
      <c r="F20" s="346"/>
      <c r="G20" s="346"/>
      <c r="H20" s="345"/>
      <c r="I20" s="345"/>
      <c r="J20" s="342"/>
      <c r="K20" s="345"/>
      <c r="L20" s="345"/>
    </row>
    <row r="21" spans="1:12" ht="16.2">
      <c r="A21" s="346" t="s">
        <v>258</v>
      </c>
      <c r="B21" s="346"/>
      <c r="C21" s="346"/>
      <c r="D21" s="346"/>
      <c r="E21" s="346"/>
      <c r="F21" s="346"/>
      <c r="G21" s="346"/>
      <c r="H21" s="346"/>
      <c r="I21" s="346"/>
      <c r="J21" s="347"/>
      <c r="K21" s="346"/>
      <c r="L21" s="346"/>
    </row>
    <row r="22" spans="1:12" ht="16.2">
      <c r="A22" s="473" t="s">
        <v>264</v>
      </c>
      <c r="B22" s="474"/>
      <c r="C22" s="474"/>
      <c r="D22" s="474"/>
      <c r="E22" s="474"/>
      <c r="F22" s="474"/>
      <c r="G22" s="474"/>
      <c r="H22" s="474"/>
      <c r="I22" s="474"/>
      <c r="J22" s="474"/>
      <c r="K22" s="474"/>
      <c r="L22" s="474"/>
    </row>
    <row r="23" spans="1:12" ht="16.2">
      <c r="A23" s="345"/>
      <c r="B23" s="345"/>
      <c r="C23" s="345"/>
      <c r="D23" s="345"/>
      <c r="E23" s="345"/>
      <c r="F23" s="345"/>
      <c r="G23" s="345"/>
      <c r="H23" s="345"/>
      <c r="I23" s="345"/>
      <c r="J23" s="342"/>
      <c r="K23" s="345"/>
      <c r="L23" s="345"/>
    </row>
    <row r="24" spans="1:12" ht="19.8">
      <c r="A24" s="348" t="s">
        <v>259</v>
      </c>
      <c r="B24" s="349"/>
      <c r="C24" s="349"/>
      <c r="D24" s="349"/>
      <c r="E24" s="349"/>
      <c r="F24" s="350" t="s">
        <v>260</v>
      </c>
      <c r="G24" s="349"/>
      <c r="H24" s="349"/>
      <c r="I24" s="349"/>
      <c r="J24" s="349"/>
      <c r="K24" s="351" t="s">
        <v>261</v>
      </c>
      <c r="L24" s="349"/>
    </row>
  </sheetData>
  <sheetProtection algorithmName="SHA-512" hashValue="09MP9PTn3+UbIQ4aDk7DbrtxtCBtG+TtVi5I2HIv0p0WwRAtpfEWV4841yHTNVlKd4KZdR3IURW9q55kZuhXBQ==" saltValue="DqigaMm3f6O6yy7KF0j+ug==" spinCount="100000" sheet="1" objects="1" scenarios="1"/>
  <mergeCells count="3">
    <mergeCell ref="A1:L1"/>
    <mergeCell ref="A2:L2"/>
    <mergeCell ref="A22:L22"/>
  </mergeCells>
  <phoneticPr fontId="9" type="noConversion"/>
  <pageMargins left="0.7" right="0.7" top="0.75" bottom="0.75" header="0.3" footer="0.3"/>
  <pageSetup paperSize="9" scale="5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E6D1-D318-4C81-B0B4-19746FD88B4B}">
  <dimension ref="A1:AK43"/>
  <sheetViews>
    <sheetView zoomScaleNormal="100" zoomScaleSheetLayoutView="85" workbookViewId="0">
      <selection activeCell="C5" sqref="C5:C15"/>
    </sheetView>
  </sheetViews>
  <sheetFormatPr defaultColWidth="9" defaultRowHeight="16.2"/>
  <cols>
    <col min="1" max="1" width="1.59765625" style="345" customWidth="1"/>
    <col min="2" max="2" width="1.796875" style="345" customWidth="1"/>
    <col min="3" max="3" width="13.09765625" style="345" customWidth="1"/>
    <col min="4" max="34" width="3.296875" style="345" customWidth="1"/>
    <col min="35" max="36" width="5.09765625" style="345" customWidth="1"/>
    <col min="37" max="37" width="6.5" style="345" bestFit="1" customWidth="1"/>
    <col min="38" max="16384" width="9" style="345"/>
  </cols>
  <sheetData>
    <row r="1" spans="1:37" s="353" customFormat="1" ht="24.6">
      <c r="A1" s="456" t="str">
        <f>計畫經費彙總表!A1</f>
        <v>××股份有限公司</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row>
    <row r="2" spans="1:37" s="353" customFormat="1" ht="30" customHeight="1">
      <c r="A2" s="354"/>
      <c r="B2" s="457" t="s">
        <v>276</v>
      </c>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row>
    <row r="3" spans="1:37" s="360" customFormat="1" ht="41.4">
      <c r="A3" s="459"/>
      <c r="B3" s="460"/>
      <c r="C3" s="355" t="s">
        <v>85</v>
      </c>
      <c r="D3" s="356">
        <v>1</v>
      </c>
      <c r="E3" s="356">
        <v>2</v>
      </c>
      <c r="F3" s="356">
        <v>3</v>
      </c>
      <c r="G3" s="356">
        <v>4</v>
      </c>
      <c r="H3" s="356">
        <v>5</v>
      </c>
      <c r="I3" s="356">
        <v>6</v>
      </c>
      <c r="J3" s="356">
        <v>7</v>
      </c>
      <c r="K3" s="356">
        <v>8</v>
      </c>
      <c r="L3" s="356">
        <v>9</v>
      </c>
      <c r="M3" s="356">
        <v>10</v>
      </c>
      <c r="N3" s="356">
        <v>11</v>
      </c>
      <c r="O3" s="356">
        <v>12</v>
      </c>
      <c r="P3" s="356">
        <v>13</v>
      </c>
      <c r="Q3" s="356">
        <v>14</v>
      </c>
      <c r="R3" s="356">
        <v>15</v>
      </c>
      <c r="S3" s="356">
        <v>16</v>
      </c>
      <c r="T3" s="356">
        <v>17</v>
      </c>
      <c r="U3" s="356">
        <v>18</v>
      </c>
      <c r="V3" s="356">
        <v>19</v>
      </c>
      <c r="W3" s="356">
        <v>20</v>
      </c>
      <c r="X3" s="356">
        <v>21</v>
      </c>
      <c r="Y3" s="356">
        <v>22</v>
      </c>
      <c r="Z3" s="356">
        <v>23</v>
      </c>
      <c r="AA3" s="356">
        <v>24</v>
      </c>
      <c r="AB3" s="356">
        <v>25</v>
      </c>
      <c r="AC3" s="356">
        <v>26</v>
      </c>
      <c r="AD3" s="356">
        <v>27</v>
      </c>
      <c r="AE3" s="356">
        <v>28</v>
      </c>
      <c r="AF3" s="356">
        <v>29</v>
      </c>
      <c r="AG3" s="356">
        <v>30</v>
      </c>
      <c r="AH3" s="357">
        <v>31</v>
      </c>
      <c r="AI3" s="355" t="s">
        <v>54</v>
      </c>
      <c r="AJ3" s="358" t="s">
        <v>265</v>
      </c>
      <c r="AK3" s="359" t="s">
        <v>266</v>
      </c>
    </row>
    <row r="4" spans="1:37" s="340" customFormat="1" ht="15" customHeight="1">
      <c r="A4" s="361" t="s">
        <v>267</v>
      </c>
      <c r="B4" s="362"/>
      <c r="C4" s="363"/>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5"/>
      <c r="AJ4" s="365"/>
      <c r="AK4" s="366"/>
    </row>
    <row r="5" spans="1:37" ht="21" customHeight="1">
      <c r="A5" s="361"/>
      <c r="B5" s="367"/>
      <c r="C5" s="361" t="str">
        <f>IF(雲端及人工智慧服務使用費!I5&lt;&gt;"",雲端及人工智慧服務使用費!I5,"")</f>
        <v>雲端運算平台</v>
      </c>
      <c r="D5" s="368"/>
      <c r="E5" s="368"/>
      <c r="F5" s="368">
        <v>8</v>
      </c>
      <c r="G5" s="368">
        <v>8</v>
      </c>
      <c r="H5" s="368">
        <v>8</v>
      </c>
      <c r="I5" s="368">
        <v>8</v>
      </c>
      <c r="J5" s="368">
        <v>8</v>
      </c>
      <c r="K5" s="368"/>
      <c r="L5" s="368"/>
      <c r="M5" s="368">
        <v>8</v>
      </c>
      <c r="N5" s="368">
        <v>8</v>
      </c>
      <c r="O5" s="368">
        <v>8</v>
      </c>
      <c r="P5" s="368">
        <v>8</v>
      </c>
      <c r="Q5" s="368">
        <v>4</v>
      </c>
      <c r="R5" s="368"/>
      <c r="S5" s="368"/>
      <c r="T5" s="368">
        <v>8</v>
      </c>
      <c r="U5" s="368">
        <v>8</v>
      </c>
      <c r="V5" s="368">
        <v>8</v>
      </c>
      <c r="W5" s="368">
        <v>4</v>
      </c>
      <c r="X5" s="368">
        <v>4</v>
      </c>
      <c r="Y5" s="368"/>
      <c r="Z5" s="368"/>
      <c r="AA5" s="368"/>
      <c r="AB5" s="368"/>
      <c r="AC5" s="368"/>
      <c r="AD5" s="368"/>
      <c r="AE5" s="368"/>
      <c r="AF5" s="368"/>
      <c r="AG5" s="368"/>
      <c r="AH5" s="368"/>
      <c r="AI5" s="435">
        <f>SUM(D5:AH5)</f>
        <v>108</v>
      </c>
      <c r="AJ5" s="370">
        <v>160</v>
      </c>
      <c r="AK5" s="436">
        <f>AI5/AJ5</f>
        <v>0.67500000000000004</v>
      </c>
    </row>
    <row r="6" spans="1:37" ht="18.75" customHeight="1">
      <c r="A6" s="361"/>
      <c r="B6" s="367"/>
      <c r="C6" s="361" t="str">
        <f>IF(雲端及人工智慧服務使用費!I6&lt;&gt;"",雲端及人工智慧服務使用費!I6,"")</f>
        <v>雲端伺服器</v>
      </c>
      <c r="D6" s="368"/>
      <c r="E6" s="368"/>
      <c r="F6" s="368">
        <v>8</v>
      </c>
      <c r="G6" s="368">
        <v>8</v>
      </c>
      <c r="H6" s="368">
        <v>8</v>
      </c>
      <c r="I6" s="368">
        <v>8</v>
      </c>
      <c r="J6" s="368">
        <v>8</v>
      </c>
      <c r="K6" s="368"/>
      <c r="L6" s="368"/>
      <c r="M6" s="368">
        <v>8</v>
      </c>
      <c r="N6" s="368">
        <v>8</v>
      </c>
      <c r="O6" s="368">
        <v>8</v>
      </c>
      <c r="P6" s="368">
        <v>8</v>
      </c>
      <c r="Q6" s="368">
        <v>8</v>
      </c>
      <c r="R6" s="368"/>
      <c r="S6" s="368"/>
      <c r="T6" s="368">
        <v>8</v>
      </c>
      <c r="U6" s="368">
        <v>8</v>
      </c>
      <c r="V6" s="368">
        <v>8</v>
      </c>
      <c r="W6" s="368">
        <v>8</v>
      </c>
      <c r="X6" s="368">
        <v>8</v>
      </c>
      <c r="Y6" s="368"/>
      <c r="Z6" s="368"/>
      <c r="AA6" s="368">
        <v>8</v>
      </c>
      <c r="AB6" s="368">
        <v>8</v>
      </c>
      <c r="AC6" s="368">
        <v>8</v>
      </c>
      <c r="AD6" s="368">
        <v>8</v>
      </c>
      <c r="AE6" s="368">
        <v>8</v>
      </c>
      <c r="AF6" s="368"/>
      <c r="AG6" s="368"/>
      <c r="AH6" s="368"/>
      <c r="AI6" s="435">
        <f>SUM(D6:AH6)</f>
        <v>160</v>
      </c>
      <c r="AJ6" s="370">
        <v>160</v>
      </c>
      <c r="AK6" s="436">
        <f>AI6/AJ6</f>
        <v>1</v>
      </c>
    </row>
    <row r="7" spans="1:37" ht="18.75" customHeight="1">
      <c r="A7" s="361"/>
      <c r="B7" s="367"/>
      <c r="C7" s="361" t="str">
        <f>IF(雲端及人工智慧服務使用費!I7&lt;&gt;"",雲端及人工智慧服務使用費!I7,"")</f>
        <v/>
      </c>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435">
        <f t="shared" ref="AI7:AI15" si="0">SUM(D7:AH7)</f>
        <v>0</v>
      </c>
      <c r="AJ7" s="370">
        <v>160</v>
      </c>
      <c r="AK7" s="436">
        <f t="shared" ref="AK7:AK15" si="1">AI7/AJ7</f>
        <v>0</v>
      </c>
    </row>
    <row r="8" spans="1:37" ht="18.75" customHeight="1">
      <c r="A8" s="371"/>
      <c r="B8" s="367"/>
      <c r="C8" s="361" t="str">
        <f>IF(雲端及人工智慧服務使用費!I8&lt;&gt;"",雲端及人工智慧服務使用費!I8,"")</f>
        <v/>
      </c>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435">
        <f t="shared" si="0"/>
        <v>0</v>
      </c>
      <c r="AJ8" s="370">
        <v>160</v>
      </c>
      <c r="AK8" s="436">
        <f t="shared" si="1"/>
        <v>0</v>
      </c>
    </row>
    <row r="9" spans="1:37" ht="18.75" customHeight="1">
      <c r="A9" s="361"/>
      <c r="B9" s="367"/>
      <c r="C9" s="361" t="str">
        <f>IF(雲端及人工智慧服務使用費!I9&lt;&gt;"",雲端及人工智慧服務使用費!I9,"")</f>
        <v/>
      </c>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435">
        <f t="shared" si="0"/>
        <v>0</v>
      </c>
      <c r="AJ9" s="370">
        <v>160</v>
      </c>
      <c r="AK9" s="436">
        <f t="shared" si="1"/>
        <v>0</v>
      </c>
    </row>
    <row r="10" spans="1:37" ht="18.75" customHeight="1">
      <c r="A10" s="361"/>
      <c r="B10" s="367"/>
      <c r="C10" s="361" t="str">
        <f>IF(雲端及人工智慧服務使用費!I10&lt;&gt;"",雲端及人工智慧服務使用費!I10,"")</f>
        <v/>
      </c>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435">
        <f t="shared" si="0"/>
        <v>0</v>
      </c>
      <c r="AJ10" s="370">
        <v>160</v>
      </c>
      <c r="AK10" s="436">
        <f t="shared" si="1"/>
        <v>0</v>
      </c>
    </row>
    <row r="11" spans="1:37" ht="18.75" customHeight="1">
      <c r="A11" s="361"/>
      <c r="B11" s="367"/>
      <c r="C11" s="369" t="str">
        <f>IF(雲端及人工智慧服務使用費!I11&lt;&gt;"",雲端及人工智慧服務使用費!I11,"")</f>
        <v/>
      </c>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435">
        <f t="shared" si="0"/>
        <v>0</v>
      </c>
      <c r="AJ11" s="370">
        <v>160</v>
      </c>
      <c r="AK11" s="436">
        <f t="shared" si="1"/>
        <v>0</v>
      </c>
    </row>
    <row r="12" spans="1:37" ht="22.5" customHeight="1">
      <c r="A12" s="361"/>
      <c r="B12" s="367"/>
      <c r="C12" s="369" t="str">
        <f>IF(雲端及人工智慧服務使用費!I12&lt;&gt;"",雲端及人工智慧服務使用費!I12,"")</f>
        <v/>
      </c>
      <c r="D12" s="368"/>
      <c r="E12" s="368"/>
      <c r="F12" s="368"/>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435">
        <f t="shared" si="0"/>
        <v>0</v>
      </c>
      <c r="AJ12" s="370">
        <v>160</v>
      </c>
      <c r="AK12" s="436">
        <f t="shared" si="1"/>
        <v>0</v>
      </c>
    </row>
    <row r="13" spans="1:37" ht="22.5" customHeight="1">
      <c r="A13" s="361"/>
      <c r="B13" s="367"/>
      <c r="C13" s="369" t="str">
        <f>IF(雲端及人工智慧服務使用費!I13&lt;&gt;"",雲端及人工智慧服務使用費!I13,"")</f>
        <v/>
      </c>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435">
        <f t="shared" si="0"/>
        <v>0</v>
      </c>
      <c r="AJ13" s="370">
        <v>160</v>
      </c>
      <c r="AK13" s="436">
        <f t="shared" si="1"/>
        <v>0</v>
      </c>
    </row>
    <row r="14" spans="1:37" ht="20.25" customHeight="1">
      <c r="A14" s="361"/>
      <c r="B14" s="367"/>
      <c r="C14" s="369" t="str">
        <f>IF(雲端及人工智慧服務使用費!I14&lt;&gt;"",雲端及人工智慧服務使用費!I14,"")</f>
        <v/>
      </c>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435">
        <f t="shared" si="0"/>
        <v>0</v>
      </c>
      <c r="AJ14" s="370">
        <v>160</v>
      </c>
      <c r="AK14" s="436">
        <f t="shared" si="1"/>
        <v>0</v>
      </c>
    </row>
    <row r="15" spans="1:37" ht="20.25" customHeight="1">
      <c r="A15" s="361"/>
      <c r="B15" s="367"/>
      <c r="C15" s="369" t="str">
        <f>IF(雲端及人工智慧服務使用費!I15&lt;&gt;"",雲端及人工智慧服務使用費!I15,"")</f>
        <v/>
      </c>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435">
        <f t="shared" si="0"/>
        <v>0</v>
      </c>
      <c r="AJ15" s="370">
        <v>160</v>
      </c>
      <c r="AK15" s="436">
        <f t="shared" si="1"/>
        <v>0</v>
      </c>
    </row>
    <row r="16" spans="1:37" ht="20.25" customHeight="1">
      <c r="B16" s="372"/>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4"/>
    </row>
    <row r="17" spans="2:33" s="375" customFormat="1" ht="18" customHeight="1">
      <c r="B17" s="345" t="s">
        <v>268</v>
      </c>
      <c r="C17" s="345"/>
    </row>
    <row r="18" spans="2:33" s="375" customFormat="1" ht="18" customHeight="1">
      <c r="B18" s="345" t="s">
        <v>269</v>
      </c>
      <c r="C18" s="345"/>
    </row>
    <row r="19" spans="2:33" s="375" customFormat="1" ht="19.8">
      <c r="B19" s="345" t="s">
        <v>270</v>
      </c>
      <c r="C19" s="345"/>
    </row>
    <row r="20" spans="2:33" s="376" customFormat="1" ht="19.8"/>
    <row r="21" spans="2:33" s="349" customFormat="1" ht="19.8">
      <c r="D21" s="377" t="s">
        <v>259</v>
      </c>
      <c r="H21" s="378"/>
      <c r="S21" s="350" t="s">
        <v>260</v>
      </c>
      <c r="AG21" s="379" t="s">
        <v>261</v>
      </c>
    </row>
    <row r="22" spans="2:33" ht="17.399999999999999">
      <c r="B22" s="380"/>
      <c r="C22" s="380"/>
      <c r="D22" s="380"/>
      <c r="E22" s="381"/>
      <c r="F22" s="380"/>
      <c r="G22" s="380"/>
      <c r="I22" s="382"/>
      <c r="J22" s="380"/>
      <c r="L22" s="380"/>
      <c r="M22" s="380"/>
      <c r="O22" s="383"/>
      <c r="Z22" s="384"/>
    </row>
    <row r="25" spans="2:33">
      <c r="D25" s="346"/>
      <c r="E25" s="346"/>
    </row>
    <row r="26" spans="2:33">
      <c r="D26" s="346"/>
      <c r="E26" s="346"/>
    </row>
    <row r="27" spans="2:33">
      <c r="D27" s="346"/>
      <c r="E27" s="346"/>
    </row>
    <row r="28" spans="2:33">
      <c r="D28" s="346"/>
      <c r="E28" s="346"/>
    </row>
    <row r="29" spans="2:33">
      <c r="D29" s="346"/>
      <c r="E29" s="346"/>
    </row>
    <row r="30" spans="2:33">
      <c r="D30" s="346"/>
      <c r="E30" s="346"/>
    </row>
    <row r="31" spans="2:33">
      <c r="D31" s="346"/>
      <c r="E31" s="346"/>
    </row>
    <row r="32" spans="2:33">
      <c r="D32" s="346"/>
      <c r="E32" s="346"/>
    </row>
    <row r="33" spans="4:5">
      <c r="D33" s="346"/>
      <c r="E33" s="346"/>
    </row>
    <row r="34" spans="4:5">
      <c r="D34" s="346"/>
      <c r="E34" s="346"/>
    </row>
    <row r="35" spans="4:5">
      <c r="D35" s="346"/>
      <c r="E35" s="346"/>
    </row>
    <row r="36" spans="4:5">
      <c r="D36" s="346"/>
      <c r="E36" s="346"/>
    </row>
    <row r="37" spans="4:5">
      <c r="D37" s="346"/>
      <c r="E37" s="346"/>
    </row>
    <row r="38" spans="4:5">
      <c r="D38" s="346"/>
      <c r="E38" s="346"/>
    </row>
    <row r="39" spans="4:5">
      <c r="D39" s="346"/>
      <c r="E39" s="346"/>
    </row>
    <row r="40" spans="4:5">
      <c r="D40" s="346"/>
      <c r="E40" s="346"/>
    </row>
    <row r="41" spans="4:5">
      <c r="D41" s="346"/>
      <c r="E41" s="346"/>
    </row>
    <row r="42" spans="4:5">
      <c r="D42" s="346"/>
      <c r="E42" s="346"/>
    </row>
    <row r="43" spans="4:5">
      <c r="D43" s="346"/>
      <c r="E43" s="346"/>
    </row>
  </sheetData>
  <sheetProtection algorithmName="SHA-512" hashValue="z6jsmwE/jekmvf8b+A/tHenx3xxPgXQKF9QkZKzDeGswzollwdBm0Rdu1f7GLVyMwgDJZ5Tw+RFlDqNiUWGlgA==" saltValue="CHY3s66LlMrDwY3fH5wr1Q==" spinCount="100000" sheet="1" objects="1" scenarios="1"/>
  <mergeCells count="3">
    <mergeCell ref="A1:AK1"/>
    <mergeCell ref="B2:AK2"/>
    <mergeCell ref="A3:B3"/>
  </mergeCells>
  <phoneticPr fontId="9" type="noConversion"/>
  <pageMargins left="0.7" right="0.7" top="0.75" bottom="0.75" header="0.3" footer="0.3"/>
  <pageSetup paperSize="9" scale="6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工作表10"/>
  <dimension ref="A1:I19"/>
  <sheetViews>
    <sheetView zoomScale="80" zoomScaleNormal="80" zoomScaleSheetLayoutView="85" workbookViewId="0">
      <selection activeCell="I12" sqref="I12"/>
    </sheetView>
  </sheetViews>
  <sheetFormatPr defaultColWidth="11.19921875" defaultRowHeight="16.2"/>
  <cols>
    <col min="1" max="1" width="17.69921875" style="10" customWidth="1"/>
    <col min="2" max="2" width="22.8984375" style="10" customWidth="1"/>
    <col min="3" max="3" width="22.296875" style="10" customWidth="1"/>
    <col min="4" max="4" width="13.59765625" style="10" customWidth="1"/>
    <col min="5" max="5" width="15.3984375" style="10" customWidth="1"/>
    <col min="6" max="8" width="13.59765625" style="10" customWidth="1"/>
    <col min="9" max="9" width="18" style="10" customWidth="1"/>
    <col min="10" max="10" width="21.09765625" style="10" customWidth="1"/>
    <col min="11" max="13" width="11.19921875" style="10" customWidth="1"/>
    <col min="14" max="14" width="11.09765625" style="10" customWidth="1"/>
    <col min="15" max="15" width="11.19921875" style="10" customWidth="1"/>
    <col min="16" max="16384" width="11.19921875" style="10"/>
  </cols>
  <sheetData>
    <row r="1" spans="1:9" ht="25.5" customHeight="1">
      <c r="A1" s="468" t="str">
        <f>計畫經費彙總表!A1</f>
        <v>××股份有限公司</v>
      </c>
      <c r="B1" s="468"/>
      <c r="C1" s="468"/>
      <c r="D1" s="468"/>
      <c r="E1" s="468"/>
      <c r="F1" s="468"/>
      <c r="G1" s="468"/>
      <c r="H1" s="468"/>
      <c r="I1" s="468"/>
    </row>
    <row r="2" spans="1:9" ht="30" customHeight="1">
      <c r="A2" s="461" t="s">
        <v>213</v>
      </c>
      <c r="B2" s="461"/>
      <c r="C2" s="461"/>
      <c r="D2" s="461"/>
      <c r="E2" s="461"/>
      <c r="F2" s="461"/>
      <c r="G2" s="461"/>
      <c r="H2" s="461"/>
      <c r="I2" s="461"/>
    </row>
    <row r="3" spans="1:9" ht="20.25" customHeight="1" thickBot="1">
      <c r="A3" s="206"/>
      <c r="B3" s="206"/>
      <c r="C3" s="206"/>
      <c r="D3" s="192"/>
      <c r="E3" s="207"/>
      <c r="F3" s="192"/>
      <c r="G3" s="208"/>
      <c r="H3" s="208"/>
      <c r="I3" s="209" t="s">
        <v>25</v>
      </c>
    </row>
    <row r="4" spans="1:9" s="140" customFormat="1" ht="38.549999999999997" customHeight="1" thickBot="1">
      <c r="A4" s="210" t="s">
        <v>176</v>
      </c>
      <c r="B4" s="211" t="s">
        <v>208</v>
      </c>
      <c r="C4" s="211" t="s">
        <v>175</v>
      </c>
      <c r="D4" s="211" t="s">
        <v>26</v>
      </c>
      <c r="E4" s="211" t="s">
        <v>66</v>
      </c>
      <c r="F4" s="211" t="s">
        <v>109</v>
      </c>
      <c r="G4" s="211" t="s">
        <v>110</v>
      </c>
      <c r="H4" s="211" t="s">
        <v>122</v>
      </c>
      <c r="I4" s="270" t="s">
        <v>113</v>
      </c>
    </row>
    <row r="5" spans="1:9" ht="21" customHeight="1">
      <c r="A5" s="204" t="s">
        <v>278</v>
      </c>
      <c r="B5" s="158" t="s">
        <v>281</v>
      </c>
      <c r="C5" s="158" t="s">
        <v>281</v>
      </c>
      <c r="D5" s="158" t="s">
        <v>282</v>
      </c>
      <c r="E5" s="158" t="s">
        <v>282</v>
      </c>
      <c r="F5" s="158">
        <v>1150416001</v>
      </c>
      <c r="G5" s="158" t="s">
        <v>75</v>
      </c>
      <c r="H5" s="158" t="s">
        <v>123</v>
      </c>
      <c r="I5" s="175">
        <v>150000</v>
      </c>
    </row>
    <row r="6" spans="1:9" ht="21" customHeight="1">
      <c r="A6" s="204" t="s">
        <v>278</v>
      </c>
      <c r="B6" s="158" t="s">
        <v>281</v>
      </c>
      <c r="C6" s="158" t="s">
        <v>281</v>
      </c>
      <c r="D6" s="158" t="s">
        <v>282</v>
      </c>
      <c r="E6" s="158" t="s">
        <v>282</v>
      </c>
      <c r="F6" s="158">
        <v>1150416002</v>
      </c>
      <c r="G6" s="158" t="s">
        <v>78</v>
      </c>
      <c r="H6" s="158" t="s">
        <v>124</v>
      </c>
      <c r="I6" s="175">
        <v>150000</v>
      </c>
    </row>
    <row r="7" spans="1:9" ht="21" customHeight="1">
      <c r="A7" s="204"/>
      <c r="B7" s="158"/>
      <c r="C7" s="158"/>
      <c r="D7" s="158"/>
      <c r="E7" s="158"/>
      <c r="F7" s="158"/>
      <c r="G7" s="158"/>
      <c r="H7" s="158"/>
      <c r="I7" s="175"/>
    </row>
    <row r="8" spans="1:9" ht="21" customHeight="1">
      <c r="A8" s="204"/>
      <c r="B8" s="158"/>
      <c r="C8" s="158"/>
      <c r="D8" s="158"/>
      <c r="E8" s="158"/>
      <c r="F8" s="158"/>
      <c r="G8" s="158"/>
      <c r="H8" s="158"/>
      <c r="I8" s="175"/>
    </row>
    <row r="9" spans="1:9" ht="21" customHeight="1">
      <c r="A9" s="204"/>
      <c r="B9" s="158"/>
      <c r="C9" s="158"/>
      <c r="D9" s="158"/>
      <c r="E9" s="158"/>
      <c r="F9" s="158"/>
      <c r="G9" s="158"/>
      <c r="H9" s="158"/>
      <c r="I9" s="175"/>
    </row>
    <row r="10" spans="1:9" ht="21" customHeight="1">
      <c r="A10" s="204"/>
      <c r="B10" s="158"/>
      <c r="C10" s="158"/>
      <c r="D10" s="158"/>
      <c r="E10" s="158"/>
      <c r="F10" s="158"/>
      <c r="G10" s="158"/>
      <c r="H10" s="158"/>
      <c r="I10" s="175"/>
    </row>
    <row r="11" spans="1:9" ht="21" customHeight="1" thickBot="1">
      <c r="A11" s="205"/>
      <c r="B11" s="202"/>
      <c r="C11" s="202"/>
      <c r="D11" s="202"/>
      <c r="E11" s="202"/>
      <c r="F11" s="202"/>
      <c r="G11" s="202"/>
      <c r="H11" s="202"/>
      <c r="I11" s="177"/>
    </row>
    <row r="12" spans="1:9" ht="21" customHeight="1" thickBot="1">
      <c r="A12" s="212" t="s">
        <v>161</v>
      </c>
      <c r="B12" s="437"/>
      <c r="C12" s="437"/>
      <c r="D12" s="437"/>
      <c r="E12" s="437"/>
      <c r="F12" s="437"/>
      <c r="G12" s="437"/>
      <c r="H12" s="437"/>
      <c r="I12" s="438">
        <f>ROUND(SUM(I5:I11),0)</f>
        <v>300000</v>
      </c>
    </row>
    <row r="13" spans="1:9" ht="14.25" customHeight="1">
      <c r="A13" s="139"/>
      <c r="B13" s="139"/>
      <c r="C13" s="139"/>
      <c r="D13" s="95"/>
      <c r="E13" s="95"/>
      <c r="F13" s="95"/>
      <c r="G13" s="95"/>
      <c r="H13" s="95"/>
      <c r="I13" s="141"/>
    </row>
    <row r="14" spans="1:9">
      <c r="A14" s="9" t="s">
        <v>125</v>
      </c>
      <c r="B14" s="9"/>
      <c r="C14" s="9"/>
    </row>
    <row r="15" spans="1:9">
      <c r="A15" s="9" t="s">
        <v>180</v>
      </c>
      <c r="B15" s="9"/>
      <c r="C15" s="9"/>
    </row>
    <row r="16" spans="1:9">
      <c r="A16" s="9" t="s">
        <v>181</v>
      </c>
      <c r="B16" s="9"/>
      <c r="C16" s="9"/>
    </row>
    <row r="17" spans="1:9">
      <c r="A17" s="475" t="s">
        <v>182</v>
      </c>
      <c r="B17" s="475"/>
      <c r="C17" s="475"/>
      <c r="D17" s="475"/>
      <c r="E17" s="475"/>
      <c r="F17" s="475"/>
      <c r="G17" s="475"/>
      <c r="H17" s="475"/>
      <c r="I17" s="475"/>
    </row>
    <row r="19" spans="1:9" s="11" customFormat="1" ht="17.399999999999999">
      <c r="A19" s="65" t="s">
        <v>22</v>
      </c>
      <c r="B19" s="65"/>
      <c r="C19" s="65"/>
      <c r="D19" s="65" t="s">
        <v>23</v>
      </c>
      <c r="G19" s="84"/>
      <c r="H19" s="84"/>
      <c r="I19" s="66" t="s">
        <v>24</v>
      </c>
    </row>
  </sheetData>
  <sheetProtection algorithmName="SHA-512" hashValue="OVB1CbALGvF/cSq+smUxMHTyYpaccv74TslBQnc9yOJAzEPWzIGaDKPschZ0/meyHBY2/uaydbhGEFLuGv4szA==" saltValue="DAl1NkRyhcAc8eN63vbNOA==" spinCount="100000" sheet="1" formatCells="0" formatColumns="0" formatRows="0" insertRows="0"/>
  <mergeCells count="3">
    <mergeCell ref="A1:I1"/>
    <mergeCell ref="A2:I2"/>
    <mergeCell ref="A17:I17"/>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1" fitToWidth="0" fitToHeight="0" orientation="landscape" blackAndWhite="1"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工作表11"/>
  <dimension ref="A1:M19"/>
  <sheetViews>
    <sheetView zoomScale="80" zoomScaleNormal="80" zoomScaleSheetLayoutView="100" workbookViewId="0">
      <selection activeCell="I12" sqref="I12"/>
    </sheetView>
  </sheetViews>
  <sheetFormatPr defaultColWidth="11.19921875" defaultRowHeight="16.2"/>
  <cols>
    <col min="1" max="1" width="17.5" style="10" customWidth="1"/>
    <col min="2" max="2" width="22.296875" style="10" customWidth="1"/>
    <col min="3" max="3" width="18.69921875" style="10" customWidth="1"/>
    <col min="4" max="4" width="15.19921875" style="10" customWidth="1"/>
    <col min="5" max="5" width="16.19921875" style="10" customWidth="1"/>
    <col min="6" max="8" width="15.19921875" style="10" customWidth="1"/>
    <col min="9" max="9" width="18" style="10" customWidth="1"/>
    <col min="10" max="10" width="21.09765625" style="10" customWidth="1"/>
    <col min="11" max="13" width="11.19921875" style="10" customWidth="1"/>
    <col min="14" max="14" width="11.09765625" style="10" customWidth="1"/>
    <col min="15" max="15" width="11.19921875" style="10" customWidth="1"/>
    <col min="16" max="16384" width="11.19921875" style="10"/>
  </cols>
  <sheetData>
    <row r="1" spans="1:9" ht="25.5" customHeight="1">
      <c r="A1" s="468" t="str">
        <f>計畫經費彙總表!A1</f>
        <v>××股份有限公司</v>
      </c>
      <c r="B1" s="468"/>
      <c r="C1" s="468"/>
      <c r="D1" s="468"/>
      <c r="E1" s="468"/>
      <c r="F1" s="468"/>
      <c r="G1" s="468"/>
      <c r="H1" s="468"/>
      <c r="I1" s="468"/>
    </row>
    <row r="2" spans="1:9" ht="30" customHeight="1">
      <c r="A2" s="461" t="s">
        <v>214</v>
      </c>
      <c r="B2" s="461"/>
      <c r="C2" s="461"/>
      <c r="D2" s="461"/>
      <c r="E2" s="461"/>
      <c r="F2" s="461"/>
      <c r="G2" s="461"/>
      <c r="H2" s="461"/>
      <c r="I2" s="461"/>
    </row>
    <row r="3" spans="1:9" ht="20.25" customHeight="1" thickBot="1">
      <c r="A3" s="206"/>
      <c r="B3" s="206"/>
      <c r="C3" s="206"/>
      <c r="D3" s="206"/>
      <c r="E3" s="192"/>
      <c r="F3" s="207"/>
      <c r="G3" s="192"/>
      <c r="H3" s="208"/>
      <c r="I3" s="209" t="s">
        <v>25</v>
      </c>
    </row>
    <row r="4" spans="1:9" s="140" customFormat="1" ht="40.5" customHeight="1" thickBot="1">
      <c r="A4" s="210" t="s">
        <v>176</v>
      </c>
      <c r="B4" s="211" t="s">
        <v>208</v>
      </c>
      <c r="C4" s="211" t="s">
        <v>175</v>
      </c>
      <c r="D4" s="7" t="s">
        <v>26</v>
      </c>
      <c r="E4" s="7" t="s">
        <v>66</v>
      </c>
      <c r="F4" s="7" t="s">
        <v>109</v>
      </c>
      <c r="G4" s="7" t="s">
        <v>110</v>
      </c>
      <c r="H4" s="7" t="s">
        <v>122</v>
      </c>
      <c r="I4" s="8" t="s">
        <v>113</v>
      </c>
    </row>
    <row r="5" spans="1:9" ht="21" customHeight="1">
      <c r="A5" s="204" t="s">
        <v>277</v>
      </c>
      <c r="B5" s="158" t="s">
        <v>280</v>
      </c>
      <c r="C5" s="158" t="s">
        <v>280</v>
      </c>
      <c r="D5" s="158" t="s">
        <v>234</v>
      </c>
      <c r="E5" s="158" t="s">
        <v>234</v>
      </c>
      <c r="F5" s="158">
        <v>1150415001</v>
      </c>
      <c r="G5" s="158" t="s">
        <v>75</v>
      </c>
      <c r="H5" s="158" t="s">
        <v>123</v>
      </c>
      <c r="I5" s="175">
        <v>150000</v>
      </c>
    </row>
    <row r="6" spans="1:9" ht="21" customHeight="1">
      <c r="A6" s="204" t="s">
        <v>277</v>
      </c>
      <c r="B6" s="158" t="s">
        <v>280</v>
      </c>
      <c r="C6" s="158" t="s">
        <v>280</v>
      </c>
      <c r="D6" s="158" t="s">
        <v>234</v>
      </c>
      <c r="E6" s="158" t="s">
        <v>234</v>
      </c>
      <c r="F6" s="158">
        <v>1150415002</v>
      </c>
      <c r="G6" s="158" t="s">
        <v>78</v>
      </c>
      <c r="H6" s="158" t="s">
        <v>124</v>
      </c>
      <c r="I6" s="175">
        <v>150000</v>
      </c>
    </row>
    <row r="7" spans="1:9" ht="21" customHeight="1">
      <c r="A7" s="204"/>
      <c r="B7" s="158"/>
      <c r="C7" s="158"/>
      <c r="D7" s="158"/>
      <c r="E7" s="158"/>
      <c r="F7" s="158"/>
      <c r="G7" s="158"/>
      <c r="H7" s="158"/>
      <c r="I7" s="175"/>
    </row>
    <row r="8" spans="1:9" ht="21" customHeight="1">
      <c r="A8" s="204"/>
      <c r="B8" s="158"/>
      <c r="C8" s="158"/>
      <c r="D8" s="158"/>
      <c r="E8" s="158"/>
      <c r="F8" s="158"/>
      <c r="G8" s="158"/>
      <c r="H8" s="158"/>
      <c r="I8" s="175"/>
    </row>
    <row r="9" spans="1:9" ht="21" customHeight="1">
      <c r="A9" s="204"/>
      <c r="B9" s="158"/>
      <c r="C9" s="158"/>
      <c r="D9" s="158"/>
      <c r="E9" s="158"/>
      <c r="F9" s="158"/>
      <c r="G9" s="158"/>
      <c r="H9" s="158"/>
      <c r="I9" s="175"/>
    </row>
    <row r="10" spans="1:9" ht="21" customHeight="1">
      <c r="A10" s="204"/>
      <c r="B10" s="158"/>
      <c r="C10" s="158"/>
      <c r="D10" s="158"/>
      <c r="E10" s="158"/>
      <c r="F10" s="158"/>
      <c r="G10" s="158"/>
      <c r="H10" s="158"/>
      <c r="I10" s="175"/>
    </row>
    <row r="11" spans="1:9" ht="21" customHeight="1" thickBot="1">
      <c r="A11" s="205"/>
      <c r="B11" s="202"/>
      <c r="C11" s="202"/>
      <c r="D11" s="202"/>
      <c r="E11" s="202"/>
      <c r="F11" s="202"/>
      <c r="G11" s="202"/>
      <c r="H11" s="202"/>
      <c r="I11" s="177"/>
    </row>
    <row r="12" spans="1:9" ht="21" customHeight="1" thickBot="1">
      <c r="A12" s="212" t="s">
        <v>161</v>
      </c>
      <c r="B12" s="439"/>
      <c r="C12" s="439"/>
      <c r="D12" s="439"/>
      <c r="E12" s="407"/>
      <c r="F12" s="407"/>
      <c r="G12" s="407"/>
      <c r="H12" s="407"/>
      <c r="I12" s="440">
        <f>ROUND(SUM(I5:I11),0)</f>
        <v>300000</v>
      </c>
    </row>
    <row r="13" spans="1:9" ht="12" customHeight="1">
      <c r="A13" s="139"/>
      <c r="B13" s="139"/>
      <c r="C13" s="139"/>
      <c r="D13" s="139"/>
      <c r="E13" s="95"/>
      <c r="F13" s="95"/>
      <c r="G13" s="95"/>
      <c r="H13" s="95"/>
      <c r="I13" s="141"/>
    </row>
    <row r="14" spans="1:9">
      <c r="A14" s="9" t="s">
        <v>125</v>
      </c>
      <c r="B14" s="9"/>
      <c r="C14" s="9"/>
      <c r="D14" s="9"/>
    </row>
    <row r="15" spans="1:9">
      <c r="A15" s="9" t="s">
        <v>180</v>
      </c>
      <c r="B15" s="9"/>
      <c r="C15" s="9"/>
      <c r="D15" s="9"/>
    </row>
    <row r="16" spans="1:9">
      <c r="A16" s="9" t="s">
        <v>183</v>
      </c>
      <c r="B16" s="9"/>
      <c r="C16" s="9"/>
      <c r="D16" s="9"/>
    </row>
    <row r="17" spans="1:13" ht="16.95" customHeight="1">
      <c r="A17" s="475" t="s">
        <v>184</v>
      </c>
      <c r="B17" s="475"/>
      <c r="C17" s="475"/>
      <c r="D17" s="475"/>
      <c r="E17" s="475"/>
      <c r="F17" s="475"/>
      <c r="G17" s="475"/>
      <c r="H17" s="475"/>
      <c r="I17" s="475"/>
    </row>
    <row r="19" spans="1:13" s="11" customFormat="1" ht="17.399999999999999">
      <c r="A19" s="65" t="s">
        <v>22</v>
      </c>
      <c r="B19" s="65"/>
      <c r="C19" s="65"/>
      <c r="D19" s="65" t="s">
        <v>23</v>
      </c>
      <c r="H19" s="84"/>
      <c r="I19" s="66" t="s">
        <v>24</v>
      </c>
      <c r="J19" s="65"/>
      <c r="K19" s="84"/>
      <c r="M19" s="66"/>
    </row>
  </sheetData>
  <sheetProtection algorithmName="SHA-512" hashValue="zDU65SFU18txvVkkmhAQNqQp8YzHW+XuvxU2tAJ7+r328YP1O/Rppd+pSyghrDIaUx0oiTwTeYoXq86dIhVd3A==" saltValue="29LxSQgb65Sfp0bzsopMkQ==" spinCount="100000" sheet="1" formatCells="0" formatColumns="0" formatRows="0" insertRows="0"/>
  <mergeCells count="3">
    <mergeCell ref="A1:I1"/>
    <mergeCell ref="A2:I2"/>
    <mergeCell ref="A17:I17"/>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5" fitToWidth="0" fitToHeight="0" orientation="landscape" blackAndWhite="1"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工作表12"/>
  <dimension ref="A1:M19"/>
  <sheetViews>
    <sheetView zoomScale="80" zoomScaleNormal="80" zoomScaleSheetLayoutView="100" workbookViewId="0">
      <selection activeCell="I12" sqref="I12"/>
    </sheetView>
  </sheetViews>
  <sheetFormatPr defaultColWidth="11.19921875" defaultRowHeight="16.2"/>
  <cols>
    <col min="1" max="1" width="17.3984375" style="10" customWidth="1"/>
    <col min="2" max="2" width="22.5" style="10" customWidth="1"/>
    <col min="3" max="3" width="18.69921875" style="10" customWidth="1"/>
    <col min="4" max="4" width="12.69921875" style="10" customWidth="1"/>
    <col min="5" max="6" width="15.19921875" style="10" customWidth="1"/>
    <col min="7" max="8" width="12.69921875" style="10" customWidth="1"/>
    <col min="9" max="9" width="18" style="10" customWidth="1"/>
    <col min="10" max="10" width="21.09765625" style="10" customWidth="1"/>
    <col min="11" max="13" width="11.19921875" style="10" customWidth="1"/>
    <col min="14" max="14" width="11.09765625" style="10" customWidth="1"/>
    <col min="15" max="15" width="11.19921875" style="10" customWidth="1"/>
    <col min="16" max="16384" width="11.19921875" style="10"/>
  </cols>
  <sheetData>
    <row r="1" spans="1:9" ht="25.5" customHeight="1">
      <c r="A1" s="468" t="str">
        <f>計畫經費彙總表!A1</f>
        <v>××股份有限公司</v>
      </c>
      <c r="B1" s="468"/>
      <c r="C1" s="468"/>
      <c r="D1" s="468"/>
      <c r="E1" s="468"/>
      <c r="F1" s="468"/>
      <c r="G1" s="468"/>
      <c r="H1" s="468"/>
      <c r="I1" s="468"/>
    </row>
    <row r="2" spans="1:9" ht="30" customHeight="1">
      <c r="A2" s="461" t="s">
        <v>215</v>
      </c>
      <c r="B2" s="461"/>
      <c r="C2" s="461"/>
      <c r="D2" s="461"/>
      <c r="E2" s="461"/>
      <c r="F2" s="461"/>
      <c r="G2" s="461"/>
      <c r="H2" s="461"/>
      <c r="I2" s="461"/>
    </row>
    <row r="3" spans="1:9" ht="20.25" customHeight="1" thickBot="1">
      <c r="A3" s="206"/>
      <c r="B3" s="206"/>
      <c r="C3" s="206"/>
      <c r="D3" s="206"/>
      <c r="E3" s="192"/>
      <c r="F3" s="207"/>
      <c r="G3" s="192"/>
      <c r="H3" s="208"/>
      <c r="I3" s="209" t="s">
        <v>25</v>
      </c>
    </row>
    <row r="4" spans="1:9" s="140" customFormat="1" ht="38.549999999999997" customHeight="1" thickBot="1">
      <c r="A4" s="210" t="s">
        <v>176</v>
      </c>
      <c r="B4" s="211" t="s">
        <v>208</v>
      </c>
      <c r="C4" s="211" t="s">
        <v>175</v>
      </c>
      <c r="D4" s="7" t="s">
        <v>26</v>
      </c>
      <c r="E4" s="7" t="s">
        <v>66</v>
      </c>
      <c r="F4" s="7" t="s">
        <v>109</v>
      </c>
      <c r="G4" s="7" t="s">
        <v>110</v>
      </c>
      <c r="H4" s="7" t="s">
        <v>122</v>
      </c>
      <c r="I4" s="8" t="s">
        <v>113</v>
      </c>
    </row>
    <row r="5" spans="1:9" ht="21" customHeight="1">
      <c r="A5" s="204" t="s">
        <v>277</v>
      </c>
      <c r="B5" s="158" t="s">
        <v>280</v>
      </c>
      <c r="C5" s="158" t="s">
        <v>280</v>
      </c>
      <c r="D5" s="158" t="s">
        <v>234</v>
      </c>
      <c r="E5" s="158" t="s">
        <v>234</v>
      </c>
      <c r="F5" s="158">
        <v>1150415003</v>
      </c>
      <c r="G5" s="158" t="s">
        <v>75</v>
      </c>
      <c r="H5" s="158" t="s">
        <v>123</v>
      </c>
      <c r="I5" s="175">
        <v>150000</v>
      </c>
    </row>
    <row r="6" spans="1:9" ht="21" customHeight="1">
      <c r="A6" s="204" t="s">
        <v>277</v>
      </c>
      <c r="B6" s="158" t="s">
        <v>280</v>
      </c>
      <c r="C6" s="158" t="s">
        <v>280</v>
      </c>
      <c r="D6" s="158" t="s">
        <v>234</v>
      </c>
      <c r="E6" s="158" t="s">
        <v>234</v>
      </c>
      <c r="F6" s="158">
        <v>1150415004</v>
      </c>
      <c r="G6" s="158" t="s">
        <v>78</v>
      </c>
      <c r="H6" s="158" t="s">
        <v>124</v>
      </c>
      <c r="I6" s="175">
        <v>150000</v>
      </c>
    </row>
    <row r="7" spans="1:9" ht="21" customHeight="1">
      <c r="A7" s="204"/>
      <c r="B7" s="158"/>
      <c r="C7" s="158"/>
      <c r="D7" s="158"/>
      <c r="E7" s="158"/>
      <c r="F7" s="158"/>
      <c r="G7" s="158"/>
      <c r="H7" s="158"/>
      <c r="I7" s="201"/>
    </row>
    <row r="8" spans="1:9" ht="21" customHeight="1">
      <c r="A8" s="204"/>
      <c r="B8" s="158"/>
      <c r="C8" s="158"/>
      <c r="D8" s="158"/>
      <c r="E8" s="158"/>
      <c r="F8" s="158"/>
      <c r="G8" s="158"/>
      <c r="H8" s="158"/>
      <c r="I8" s="201"/>
    </row>
    <row r="9" spans="1:9" ht="21" customHeight="1">
      <c r="A9" s="204"/>
      <c r="B9" s="158"/>
      <c r="C9" s="158"/>
      <c r="D9" s="158"/>
      <c r="E9" s="158"/>
      <c r="F9" s="158"/>
      <c r="G9" s="158"/>
      <c r="H9" s="158"/>
      <c r="I9" s="201"/>
    </row>
    <row r="10" spans="1:9" ht="21" customHeight="1">
      <c r="A10" s="204"/>
      <c r="B10" s="158"/>
      <c r="C10" s="158"/>
      <c r="D10" s="158"/>
      <c r="E10" s="158"/>
      <c r="F10" s="158"/>
      <c r="G10" s="158"/>
      <c r="H10" s="158"/>
      <c r="I10" s="201"/>
    </row>
    <row r="11" spans="1:9" ht="21" customHeight="1" thickBot="1">
      <c r="A11" s="205"/>
      <c r="B11" s="202"/>
      <c r="C11" s="202"/>
      <c r="D11" s="202"/>
      <c r="E11" s="202"/>
      <c r="F11" s="202"/>
      <c r="G11" s="202"/>
      <c r="H11" s="202"/>
      <c r="I11" s="203"/>
    </row>
    <row r="12" spans="1:9" ht="21" customHeight="1" thickBot="1">
      <c r="A12" s="212" t="s">
        <v>161</v>
      </c>
      <c r="B12" s="407"/>
      <c r="C12" s="407"/>
      <c r="D12" s="407"/>
      <c r="E12" s="407"/>
      <c r="F12" s="407"/>
      <c r="G12" s="407"/>
      <c r="H12" s="407"/>
      <c r="I12" s="440">
        <f>ROUND(SUM(I5:I11),0)</f>
        <v>300000</v>
      </c>
    </row>
    <row r="13" spans="1:9" ht="14.25" customHeight="1">
      <c r="A13" s="139"/>
      <c r="B13" s="139"/>
      <c r="C13" s="139"/>
      <c r="D13" s="139"/>
      <c r="E13" s="95"/>
      <c r="F13" s="95"/>
      <c r="G13" s="95"/>
      <c r="H13" s="95"/>
      <c r="I13" s="141"/>
    </row>
    <row r="14" spans="1:9">
      <c r="A14" s="9" t="s">
        <v>125</v>
      </c>
      <c r="B14" s="9"/>
      <c r="C14" s="9"/>
      <c r="D14" s="9"/>
    </row>
    <row r="15" spans="1:9">
      <c r="A15" s="9" t="s">
        <v>180</v>
      </c>
      <c r="B15" s="9"/>
      <c r="C15" s="9"/>
      <c r="D15" s="9"/>
    </row>
    <row r="16" spans="1:9">
      <c r="A16" s="9" t="s">
        <v>185</v>
      </c>
      <c r="B16" s="9"/>
      <c r="C16" s="9"/>
      <c r="D16" s="9"/>
    </row>
    <row r="17" spans="1:13" ht="16.95" customHeight="1">
      <c r="A17" s="475" t="s">
        <v>186</v>
      </c>
      <c r="B17" s="475"/>
      <c r="C17" s="475"/>
      <c r="D17" s="475"/>
      <c r="E17" s="475"/>
      <c r="F17" s="475"/>
      <c r="G17" s="475"/>
      <c r="H17" s="475"/>
      <c r="I17" s="475"/>
    </row>
    <row r="18" spans="1:13">
      <c r="A18" s="142"/>
      <c r="B18" s="142"/>
      <c r="C18" s="142"/>
      <c r="D18" s="142"/>
      <c r="E18" s="143"/>
      <c r="F18" s="143"/>
      <c r="G18" s="143"/>
      <c r="H18" s="143"/>
      <c r="I18" s="143"/>
    </row>
    <row r="19" spans="1:13" s="11" customFormat="1" ht="17.399999999999999">
      <c r="A19" s="65" t="s">
        <v>22</v>
      </c>
      <c r="B19" s="65"/>
      <c r="C19" s="65"/>
      <c r="D19" s="65" t="s">
        <v>23</v>
      </c>
      <c r="H19" s="84"/>
      <c r="I19" s="66" t="s">
        <v>24</v>
      </c>
      <c r="J19" s="65"/>
      <c r="K19" s="84"/>
      <c r="M19" s="66"/>
    </row>
  </sheetData>
  <sheetProtection algorithmName="SHA-512" hashValue="6nqc1WTLfhgBR6UOJq+396b+FAEhQe3GX1JFv6vPRaJwWQnKVjtmH4s8HK+ZC2OfKDRz6SZTF2mlifRK8qtmhQ==" saltValue="DSKqynUZOA5ZrSVlUtymIw==" spinCount="100000" sheet="1" formatCells="0" formatColumns="0" formatRows="0" insertRows="0"/>
  <mergeCells count="3">
    <mergeCell ref="A1:I1"/>
    <mergeCell ref="A2:I2"/>
    <mergeCell ref="A17:I17"/>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5" fitToWidth="0" fitToHeight="0" orientation="landscape" blackAndWhite="1"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13"/>
  <dimension ref="A1:N25"/>
  <sheetViews>
    <sheetView zoomScale="80" zoomScaleNormal="80" zoomScaleSheetLayoutView="100" workbookViewId="0">
      <selection activeCell="N7" sqref="N7"/>
    </sheetView>
  </sheetViews>
  <sheetFormatPr defaultColWidth="11.19921875" defaultRowHeight="13.8"/>
  <cols>
    <col min="1" max="1" width="10.19921875" style="119" customWidth="1"/>
    <col min="2" max="2" width="7.69921875" style="119" customWidth="1"/>
    <col min="3" max="3" width="12" style="9" customWidth="1"/>
    <col min="4" max="4" width="10.59765625" style="9" customWidth="1"/>
    <col min="5" max="5" width="13.19921875" style="9" bestFit="1" customWidth="1"/>
    <col min="6" max="6" width="30.69921875" style="9" customWidth="1"/>
    <col min="7" max="7" width="12" style="9" customWidth="1"/>
    <col min="8" max="8" width="13" style="9" bestFit="1" customWidth="1"/>
    <col min="9" max="9" width="11.09765625" style="9" customWidth="1"/>
    <col min="10" max="10" width="9.19921875" style="9" customWidth="1"/>
    <col min="11" max="11" width="10.5" style="9" customWidth="1"/>
    <col min="12" max="12" width="9" style="9" customWidth="1"/>
    <col min="13" max="13" width="10.19921875" style="9" customWidth="1"/>
    <col min="14" max="14" width="11.69921875" style="9" customWidth="1"/>
    <col min="15" max="15" width="11.19921875" style="9" customWidth="1"/>
    <col min="16" max="16384" width="11.19921875" style="9"/>
  </cols>
  <sheetData>
    <row r="1" spans="1:14" ht="22.5" customHeight="1">
      <c r="A1" s="476" t="str">
        <f>計畫經費彙總表!A1</f>
        <v>××股份有限公司</v>
      </c>
      <c r="B1" s="476"/>
      <c r="C1" s="476"/>
      <c r="D1" s="476"/>
      <c r="E1" s="476"/>
      <c r="F1" s="476"/>
      <c r="G1" s="476"/>
      <c r="H1" s="476"/>
      <c r="I1" s="476"/>
      <c r="J1" s="476"/>
      <c r="K1" s="476"/>
      <c r="L1" s="476"/>
      <c r="M1" s="476"/>
      <c r="N1" s="476"/>
    </row>
    <row r="2" spans="1:14" ht="30" customHeight="1">
      <c r="A2" s="469" t="s">
        <v>216</v>
      </c>
      <c r="B2" s="469"/>
      <c r="C2" s="469"/>
      <c r="D2" s="469"/>
      <c r="E2" s="469"/>
      <c r="F2" s="469"/>
      <c r="G2" s="469"/>
      <c r="H2" s="469"/>
      <c r="I2" s="469"/>
      <c r="J2" s="469"/>
      <c r="K2" s="469"/>
      <c r="L2" s="469"/>
      <c r="M2" s="469"/>
      <c r="N2" s="469"/>
    </row>
    <row r="3" spans="1:14">
      <c r="A3" s="256"/>
      <c r="B3" s="256"/>
      <c r="C3" s="1"/>
      <c r="D3" s="1"/>
      <c r="E3" s="1"/>
      <c r="F3" s="1"/>
      <c r="G3" s="1"/>
      <c r="H3" s="1"/>
      <c r="I3" s="1"/>
      <c r="J3" s="1"/>
      <c r="K3" s="1"/>
      <c r="L3" s="1"/>
      <c r="M3" s="1"/>
      <c r="N3" s="257" t="s">
        <v>126</v>
      </c>
    </row>
    <row r="4" spans="1:14" s="140" customFormat="1" ht="26.25" customHeight="1" thickBot="1">
      <c r="A4" s="258" t="s">
        <v>48</v>
      </c>
      <c r="B4" s="7" t="s">
        <v>127</v>
      </c>
      <c r="C4" s="7" t="s">
        <v>128</v>
      </c>
      <c r="D4" s="7" t="s">
        <v>129</v>
      </c>
      <c r="E4" s="7" t="s">
        <v>130</v>
      </c>
      <c r="F4" s="7" t="s">
        <v>131</v>
      </c>
      <c r="G4" s="7" t="s">
        <v>26</v>
      </c>
      <c r="H4" s="7" t="s">
        <v>66</v>
      </c>
      <c r="I4" s="7" t="s">
        <v>132</v>
      </c>
      <c r="J4" s="7" t="s">
        <v>133</v>
      </c>
      <c r="K4" s="7" t="s">
        <v>134</v>
      </c>
      <c r="L4" s="7" t="s">
        <v>135</v>
      </c>
      <c r="M4" s="7" t="s">
        <v>136</v>
      </c>
      <c r="N4" s="8" t="s">
        <v>54</v>
      </c>
    </row>
    <row r="5" spans="1:14" ht="21.6" customHeight="1">
      <c r="A5" s="259"/>
      <c r="B5" s="260"/>
      <c r="C5" s="261"/>
      <c r="D5" s="262"/>
      <c r="E5" s="262"/>
      <c r="F5" s="262"/>
      <c r="G5" s="262"/>
      <c r="H5" s="262"/>
      <c r="I5" s="263"/>
      <c r="J5" s="263"/>
      <c r="K5" s="263"/>
      <c r="L5" s="263"/>
      <c r="M5" s="263"/>
      <c r="N5" s="264"/>
    </row>
    <row r="6" spans="1:14" ht="21.6" customHeight="1">
      <c r="A6" s="223" t="s">
        <v>137</v>
      </c>
      <c r="B6" s="224" t="s">
        <v>138</v>
      </c>
      <c r="C6" s="179" t="s">
        <v>195</v>
      </c>
      <c r="D6" s="179">
        <v>2</v>
      </c>
      <c r="E6" s="179" t="s">
        <v>206</v>
      </c>
      <c r="F6" s="179" t="s">
        <v>139</v>
      </c>
      <c r="G6" s="179" t="s">
        <v>237</v>
      </c>
      <c r="H6" s="179">
        <v>1150422004</v>
      </c>
      <c r="I6" s="178"/>
      <c r="J6" s="178">
        <v>300</v>
      </c>
      <c r="K6" s="178">
        <v>1000</v>
      </c>
      <c r="L6" s="178">
        <v>550</v>
      </c>
      <c r="M6" s="178"/>
      <c r="N6" s="446">
        <f>ROUND(SUM(I6:M6),0)</f>
        <v>1850</v>
      </c>
    </row>
    <row r="7" spans="1:14" ht="21.6" customHeight="1">
      <c r="A7" s="223" t="s">
        <v>140</v>
      </c>
      <c r="B7" s="224" t="s">
        <v>141</v>
      </c>
      <c r="C7" s="179"/>
      <c r="D7" s="179"/>
      <c r="E7" s="179"/>
      <c r="F7" s="179"/>
      <c r="G7" s="179"/>
      <c r="H7" s="179"/>
      <c r="I7" s="178"/>
      <c r="J7" s="178"/>
      <c r="K7" s="178"/>
      <c r="L7" s="178"/>
      <c r="M7" s="178"/>
      <c r="N7" s="446">
        <f t="shared" ref="N7:N13" si="0">ROUND(SUM(I7:M7),0)</f>
        <v>0</v>
      </c>
    </row>
    <row r="8" spans="1:14" ht="21.6" customHeight="1">
      <c r="A8" s="225"/>
      <c r="B8" s="224"/>
      <c r="C8" s="179"/>
      <c r="D8" s="179"/>
      <c r="E8" s="179"/>
      <c r="F8" s="179"/>
      <c r="G8" s="179"/>
      <c r="H8" s="179"/>
      <c r="I8" s="180"/>
      <c r="J8" s="180"/>
      <c r="K8" s="180"/>
      <c r="L8" s="180"/>
      <c r="M8" s="180"/>
      <c r="N8" s="446">
        <f t="shared" si="0"/>
        <v>0</v>
      </c>
    </row>
    <row r="9" spans="1:14" ht="21.6" customHeight="1">
      <c r="A9" s="226"/>
      <c r="B9" s="224"/>
      <c r="C9" s="179"/>
      <c r="D9" s="179"/>
      <c r="E9" s="179"/>
      <c r="F9" s="179"/>
      <c r="G9" s="179"/>
      <c r="H9" s="179"/>
      <c r="I9" s="178"/>
      <c r="J9" s="178"/>
      <c r="K9" s="178"/>
      <c r="L9" s="178"/>
      <c r="M9" s="180"/>
      <c r="N9" s="446">
        <f t="shared" si="0"/>
        <v>0</v>
      </c>
    </row>
    <row r="10" spans="1:14" ht="21.6" customHeight="1">
      <c r="A10" s="226"/>
      <c r="B10" s="224"/>
      <c r="C10" s="179"/>
      <c r="D10" s="179"/>
      <c r="E10" s="179"/>
      <c r="F10" s="179"/>
      <c r="G10" s="179"/>
      <c r="H10" s="179"/>
      <c r="I10" s="178"/>
      <c r="J10" s="178"/>
      <c r="K10" s="178"/>
      <c r="L10" s="178"/>
      <c r="M10" s="180"/>
      <c r="N10" s="446">
        <f t="shared" si="0"/>
        <v>0</v>
      </c>
    </row>
    <row r="11" spans="1:14" ht="21.6" customHeight="1">
      <c r="A11" s="223"/>
      <c r="B11" s="224"/>
      <c r="C11" s="179"/>
      <c r="D11" s="179"/>
      <c r="E11" s="179"/>
      <c r="F11" s="179"/>
      <c r="G11" s="179"/>
      <c r="H11" s="179"/>
      <c r="I11" s="178"/>
      <c r="J11" s="178"/>
      <c r="K11" s="178"/>
      <c r="L11" s="178"/>
      <c r="M11" s="180"/>
      <c r="N11" s="446">
        <f t="shared" si="0"/>
        <v>0</v>
      </c>
    </row>
    <row r="12" spans="1:14" ht="21.6" customHeight="1">
      <c r="A12" s="223"/>
      <c r="B12" s="224"/>
      <c r="C12" s="179"/>
      <c r="D12" s="179"/>
      <c r="E12" s="179"/>
      <c r="F12" s="179"/>
      <c r="G12" s="179"/>
      <c r="H12" s="179"/>
      <c r="I12" s="178"/>
      <c r="J12" s="178"/>
      <c r="K12" s="178"/>
      <c r="L12" s="178"/>
      <c r="M12" s="180"/>
      <c r="N12" s="446">
        <f t="shared" si="0"/>
        <v>0</v>
      </c>
    </row>
    <row r="13" spans="1:14" ht="21.6" customHeight="1" thickBot="1">
      <c r="A13" s="227"/>
      <c r="B13" s="228"/>
      <c r="C13" s="229"/>
      <c r="D13" s="229"/>
      <c r="E13" s="229"/>
      <c r="F13" s="229"/>
      <c r="G13" s="229"/>
      <c r="H13" s="229"/>
      <c r="I13" s="181"/>
      <c r="J13" s="181"/>
      <c r="K13" s="181"/>
      <c r="L13" s="181"/>
      <c r="M13" s="181"/>
      <c r="N13" s="446">
        <f t="shared" si="0"/>
        <v>0</v>
      </c>
    </row>
    <row r="14" spans="1:14" ht="26.25" customHeight="1" thickBot="1">
      <c r="A14" s="265" t="s">
        <v>161</v>
      </c>
      <c r="B14" s="441"/>
      <c r="C14" s="442"/>
      <c r="D14" s="442"/>
      <c r="E14" s="442"/>
      <c r="F14" s="442"/>
      <c r="G14" s="442"/>
      <c r="H14" s="443"/>
      <c r="I14" s="444"/>
      <c r="J14" s="444"/>
      <c r="K14" s="444"/>
      <c r="L14" s="444"/>
      <c r="M14" s="444"/>
      <c r="N14" s="445">
        <f>ROUND(SUM(N5:N13),0)</f>
        <v>1850</v>
      </c>
    </row>
    <row r="16" spans="1:14" ht="17.25" customHeight="1">
      <c r="A16" s="266" t="s">
        <v>142</v>
      </c>
    </row>
    <row r="17" spans="1:14" ht="14.25" customHeight="1">
      <c r="A17" s="267" t="s">
        <v>143</v>
      </c>
      <c r="B17" s="267"/>
      <c r="C17" s="267"/>
      <c r="D17" s="267"/>
      <c r="E17" s="267"/>
      <c r="F17" s="267"/>
      <c r="G17" s="267"/>
      <c r="H17" s="267"/>
      <c r="I17" s="267"/>
      <c r="J17" s="267"/>
      <c r="K17" s="267"/>
      <c r="L17" s="267"/>
      <c r="M17" s="267"/>
      <c r="N17" s="267"/>
    </row>
    <row r="18" spans="1:14">
      <c r="A18" s="470" t="s">
        <v>190</v>
      </c>
      <c r="B18" s="470"/>
      <c r="C18" s="470"/>
      <c r="D18" s="470"/>
      <c r="E18" s="470"/>
      <c r="F18" s="470"/>
      <c r="G18" s="470"/>
      <c r="H18" s="470"/>
      <c r="I18" s="470"/>
      <c r="J18" s="470"/>
      <c r="K18" s="470"/>
      <c r="L18" s="470"/>
      <c r="M18" s="470"/>
      <c r="N18" s="470"/>
    </row>
    <row r="19" spans="1:14" ht="14.25" customHeight="1">
      <c r="A19" s="470" t="s">
        <v>145</v>
      </c>
      <c r="B19" s="470"/>
      <c r="C19" s="470"/>
      <c r="D19" s="470"/>
      <c r="E19" s="470"/>
      <c r="F19" s="470"/>
      <c r="G19" s="470"/>
      <c r="H19" s="470"/>
      <c r="I19" s="470"/>
      <c r="J19" s="470"/>
      <c r="K19" s="470"/>
      <c r="L19" s="470"/>
      <c r="M19" s="470"/>
      <c r="N19" s="470"/>
    </row>
    <row r="20" spans="1:14" ht="14.25" customHeight="1">
      <c r="A20" s="470" t="s">
        <v>188</v>
      </c>
      <c r="B20" s="470"/>
      <c r="C20" s="470"/>
      <c r="D20" s="470"/>
      <c r="E20" s="470"/>
      <c r="F20" s="470"/>
      <c r="G20" s="470"/>
      <c r="H20" s="470"/>
      <c r="I20" s="470"/>
      <c r="J20" s="470"/>
      <c r="K20" s="470"/>
      <c r="L20" s="470"/>
      <c r="M20" s="470"/>
      <c r="N20" s="470"/>
    </row>
    <row r="21" spans="1:14" ht="14.25" customHeight="1">
      <c r="A21" s="470" t="s">
        <v>187</v>
      </c>
      <c r="B21" s="470"/>
      <c r="C21" s="470"/>
      <c r="D21" s="470"/>
      <c r="E21" s="470"/>
      <c r="F21" s="470"/>
      <c r="G21" s="470"/>
      <c r="H21" s="470"/>
      <c r="I21" s="470"/>
      <c r="J21" s="470"/>
      <c r="K21" s="470"/>
      <c r="L21" s="470"/>
      <c r="M21" s="470"/>
      <c r="N21" s="470"/>
    </row>
    <row r="22" spans="1:14" ht="14.25" customHeight="1">
      <c r="A22" s="470" t="s">
        <v>189</v>
      </c>
      <c r="B22" s="470"/>
      <c r="C22" s="470"/>
      <c r="D22" s="470"/>
      <c r="E22" s="470"/>
      <c r="F22" s="470"/>
      <c r="G22" s="470"/>
      <c r="H22" s="470"/>
      <c r="I22" s="470"/>
      <c r="J22" s="470"/>
      <c r="K22" s="470"/>
      <c r="L22" s="470"/>
      <c r="M22" s="470"/>
      <c r="N22" s="470"/>
    </row>
    <row r="23" spans="1:14" ht="14.25" customHeight="1">
      <c r="A23" s="255"/>
      <c r="B23" s="255"/>
      <c r="C23" s="255"/>
      <c r="D23" s="255"/>
      <c r="E23" s="255"/>
      <c r="F23" s="255"/>
      <c r="G23" s="255"/>
      <c r="H23" s="255"/>
      <c r="I23" s="255"/>
      <c r="J23" s="255"/>
      <c r="K23" s="255"/>
      <c r="L23" s="255"/>
      <c r="M23" s="255"/>
      <c r="N23" s="255"/>
    </row>
    <row r="24" spans="1:14" s="11" customFormat="1" ht="17.399999999999999">
      <c r="B24" s="65" t="s">
        <v>22</v>
      </c>
      <c r="F24" s="65" t="s">
        <v>23</v>
      </c>
      <c r="K24" s="66" t="s">
        <v>24</v>
      </c>
    </row>
    <row r="25" spans="1:14" ht="14.25" customHeight="1">
      <c r="A25" s="268"/>
      <c r="C25" s="269"/>
    </row>
  </sheetData>
  <sheetProtection algorithmName="SHA-512" hashValue="64lxZxcpLeeipUgk4XE+3TNJu4xpkdaEifjTAsaoD2tr0B4ktwSsjQqDP2S3sM+PzQ8tS+pi098rK7wR440ILA==" saltValue="PsWEzQmMdrBOUD6g5ReKbg==" spinCount="100000" sheet="1" formatCells="0" formatColumns="0" formatRows="0" insertRows="0"/>
  <mergeCells count="7">
    <mergeCell ref="A21:N21"/>
    <mergeCell ref="A22:N22"/>
    <mergeCell ref="A1:N1"/>
    <mergeCell ref="A2:N2"/>
    <mergeCell ref="A18:N18"/>
    <mergeCell ref="A19:N19"/>
    <mergeCell ref="A20:N20"/>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9" fitToWidth="0" fitToHeight="0" orientation="landscape" blackAndWhite="1"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F0001-448C-4B92-8B52-60DFFAB43F55}">
  <sheetPr codeName="工作表14"/>
  <dimension ref="A1:N25"/>
  <sheetViews>
    <sheetView zoomScale="80" zoomScaleNormal="80" zoomScaleSheetLayoutView="100" workbookViewId="0">
      <selection activeCell="N14" sqref="N14"/>
    </sheetView>
  </sheetViews>
  <sheetFormatPr defaultColWidth="11.19921875" defaultRowHeight="13.8"/>
  <cols>
    <col min="1" max="1" width="10.19921875" style="119" customWidth="1"/>
    <col min="2" max="2" width="7.69921875" style="119" customWidth="1"/>
    <col min="3" max="3" width="12" style="9" customWidth="1"/>
    <col min="4" max="4" width="10.59765625" style="9" customWidth="1"/>
    <col min="5" max="5" width="13.19921875" style="9" bestFit="1" customWidth="1"/>
    <col min="6" max="6" width="30.69921875" style="9" customWidth="1"/>
    <col min="7" max="7" width="12" style="9" customWidth="1"/>
    <col min="8" max="8" width="13" style="9" bestFit="1" customWidth="1"/>
    <col min="9" max="9" width="11.09765625" style="9" customWidth="1"/>
    <col min="10" max="10" width="9.19921875" style="9" customWidth="1"/>
    <col min="11" max="11" width="10.5" style="9" customWidth="1"/>
    <col min="12" max="12" width="9" style="9" customWidth="1"/>
    <col min="13" max="13" width="10.19921875" style="9" customWidth="1"/>
    <col min="14" max="14" width="11.69921875" style="9" customWidth="1"/>
    <col min="15" max="15" width="11.19921875" style="9" customWidth="1"/>
    <col min="16" max="16384" width="11.19921875" style="9"/>
  </cols>
  <sheetData>
    <row r="1" spans="1:14" ht="22.5" customHeight="1">
      <c r="A1" s="476" t="str">
        <f>計畫經費彙總表!A1</f>
        <v>××股份有限公司</v>
      </c>
      <c r="B1" s="476"/>
      <c r="C1" s="476"/>
      <c r="D1" s="476"/>
      <c r="E1" s="476"/>
      <c r="F1" s="476"/>
      <c r="G1" s="476"/>
      <c r="H1" s="476"/>
      <c r="I1" s="476"/>
      <c r="J1" s="476"/>
      <c r="K1" s="476"/>
      <c r="L1" s="476"/>
      <c r="M1" s="476"/>
      <c r="N1" s="476"/>
    </row>
    <row r="2" spans="1:14" ht="30" customHeight="1">
      <c r="A2" s="469" t="s">
        <v>217</v>
      </c>
      <c r="B2" s="469"/>
      <c r="C2" s="469"/>
      <c r="D2" s="469"/>
      <c r="E2" s="469"/>
      <c r="F2" s="469"/>
      <c r="G2" s="469"/>
      <c r="H2" s="469"/>
      <c r="I2" s="469"/>
      <c r="J2" s="469"/>
      <c r="K2" s="469"/>
      <c r="L2" s="469"/>
      <c r="M2" s="469"/>
      <c r="N2" s="469"/>
    </row>
    <row r="3" spans="1:14" ht="14.4" thickBot="1">
      <c r="A3" s="256"/>
      <c r="B3" s="256"/>
      <c r="C3" s="1"/>
      <c r="D3" s="1"/>
      <c r="E3" s="1"/>
      <c r="F3" s="1"/>
      <c r="G3" s="1"/>
      <c r="H3" s="1"/>
      <c r="I3" s="1"/>
      <c r="J3" s="1"/>
      <c r="K3" s="1"/>
      <c r="L3" s="1"/>
      <c r="M3" s="1"/>
      <c r="N3" s="257" t="s">
        <v>126</v>
      </c>
    </row>
    <row r="4" spans="1:14" s="140" customFormat="1" ht="26.25" customHeight="1" thickBot="1">
      <c r="A4" s="258" t="s">
        <v>48</v>
      </c>
      <c r="B4" s="7" t="s">
        <v>127</v>
      </c>
      <c r="C4" s="7" t="s">
        <v>128</v>
      </c>
      <c r="D4" s="7" t="s">
        <v>129</v>
      </c>
      <c r="E4" s="7" t="s">
        <v>130</v>
      </c>
      <c r="F4" s="7" t="s">
        <v>131</v>
      </c>
      <c r="G4" s="7" t="s">
        <v>26</v>
      </c>
      <c r="H4" s="7" t="s">
        <v>66</v>
      </c>
      <c r="I4" s="7" t="s">
        <v>132</v>
      </c>
      <c r="J4" s="7" t="s">
        <v>133</v>
      </c>
      <c r="K4" s="7" t="s">
        <v>134</v>
      </c>
      <c r="L4" s="7" t="s">
        <v>135</v>
      </c>
      <c r="M4" s="7" t="s">
        <v>136</v>
      </c>
      <c r="N4" s="8" t="s">
        <v>54</v>
      </c>
    </row>
    <row r="5" spans="1:14" ht="21.6" customHeight="1">
      <c r="A5" s="259"/>
      <c r="B5" s="260"/>
      <c r="C5" s="261"/>
      <c r="D5" s="262"/>
      <c r="E5" s="262"/>
      <c r="F5" s="262"/>
      <c r="G5" s="262"/>
      <c r="H5" s="262"/>
      <c r="I5" s="263"/>
      <c r="J5" s="263"/>
      <c r="K5" s="263"/>
      <c r="L5" s="263"/>
      <c r="M5" s="263"/>
      <c r="N5" s="264"/>
    </row>
    <row r="6" spans="1:14" ht="21.6" customHeight="1">
      <c r="A6" s="223" t="s">
        <v>137</v>
      </c>
      <c r="B6" s="224" t="s">
        <v>138</v>
      </c>
      <c r="C6" s="179" t="s">
        <v>196</v>
      </c>
      <c r="D6" s="179">
        <v>2</v>
      </c>
      <c r="E6" s="179" t="s">
        <v>159</v>
      </c>
      <c r="F6" s="179" t="s">
        <v>139</v>
      </c>
      <c r="G6" s="179" t="s">
        <v>236</v>
      </c>
      <c r="H6" s="179">
        <v>1150422004</v>
      </c>
      <c r="I6" s="178">
        <v>1000</v>
      </c>
      <c r="J6" s="178"/>
      <c r="K6" s="178">
        <v>450</v>
      </c>
      <c r="L6" s="178">
        <v>550</v>
      </c>
      <c r="M6" s="178"/>
      <c r="N6" s="446">
        <f>ROUND(SUM(I6:M6),0)</f>
        <v>2000</v>
      </c>
    </row>
    <row r="7" spans="1:14" ht="21.6" customHeight="1">
      <c r="A7" s="223" t="s">
        <v>140</v>
      </c>
      <c r="B7" s="224" t="s">
        <v>141</v>
      </c>
      <c r="C7" s="179"/>
      <c r="D7" s="179"/>
      <c r="E7" s="179"/>
      <c r="F7" s="179"/>
      <c r="G7" s="179"/>
      <c r="H7" s="179"/>
      <c r="I7" s="178"/>
      <c r="J7" s="178"/>
      <c r="K7" s="178"/>
      <c r="L7" s="178"/>
      <c r="M7" s="178"/>
      <c r="N7" s="446">
        <f t="shared" ref="N7:N13" si="0">ROUND(SUM(I7:M7),0)</f>
        <v>0</v>
      </c>
    </row>
    <row r="8" spans="1:14" ht="21.6" customHeight="1">
      <c r="A8" s="225"/>
      <c r="B8" s="224"/>
      <c r="C8" s="179"/>
      <c r="D8" s="179"/>
      <c r="E8" s="179"/>
      <c r="F8" s="179"/>
      <c r="G8" s="179"/>
      <c r="H8" s="179"/>
      <c r="I8" s="180"/>
      <c r="J8" s="180"/>
      <c r="K8" s="180"/>
      <c r="L8" s="180"/>
      <c r="M8" s="180"/>
      <c r="N8" s="446">
        <f t="shared" si="0"/>
        <v>0</v>
      </c>
    </row>
    <row r="9" spans="1:14" ht="21.6" customHeight="1">
      <c r="A9" s="226"/>
      <c r="B9" s="224"/>
      <c r="C9" s="179"/>
      <c r="D9" s="179"/>
      <c r="E9" s="179"/>
      <c r="F9" s="179"/>
      <c r="G9" s="179"/>
      <c r="H9" s="179"/>
      <c r="I9" s="178"/>
      <c r="J9" s="178"/>
      <c r="K9" s="178"/>
      <c r="L9" s="178"/>
      <c r="M9" s="180"/>
      <c r="N9" s="446">
        <f t="shared" si="0"/>
        <v>0</v>
      </c>
    </row>
    <row r="10" spans="1:14" ht="21.6" customHeight="1">
      <c r="A10" s="226"/>
      <c r="B10" s="224"/>
      <c r="C10" s="179"/>
      <c r="D10" s="179"/>
      <c r="E10" s="179"/>
      <c r="F10" s="179"/>
      <c r="G10" s="179"/>
      <c r="H10" s="179"/>
      <c r="I10" s="178"/>
      <c r="J10" s="178"/>
      <c r="K10" s="178"/>
      <c r="L10" s="178"/>
      <c r="M10" s="180"/>
      <c r="N10" s="446">
        <f t="shared" si="0"/>
        <v>0</v>
      </c>
    </row>
    <row r="11" spans="1:14" ht="21.6" customHeight="1">
      <c r="A11" s="223"/>
      <c r="B11" s="224"/>
      <c r="C11" s="179"/>
      <c r="D11" s="179"/>
      <c r="E11" s="179"/>
      <c r="F11" s="179"/>
      <c r="G11" s="179"/>
      <c r="H11" s="179"/>
      <c r="I11" s="178"/>
      <c r="J11" s="178"/>
      <c r="K11" s="178"/>
      <c r="L11" s="178"/>
      <c r="M11" s="180"/>
      <c r="N11" s="446">
        <f t="shared" si="0"/>
        <v>0</v>
      </c>
    </row>
    <row r="12" spans="1:14" ht="21.6" customHeight="1">
      <c r="A12" s="223"/>
      <c r="B12" s="224"/>
      <c r="C12" s="179"/>
      <c r="D12" s="179"/>
      <c r="E12" s="179"/>
      <c r="F12" s="179"/>
      <c r="G12" s="179"/>
      <c r="H12" s="179"/>
      <c r="I12" s="178"/>
      <c r="J12" s="178"/>
      <c r="K12" s="178"/>
      <c r="L12" s="178"/>
      <c r="M12" s="180"/>
      <c r="N12" s="446">
        <f t="shared" si="0"/>
        <v>0</v>
      </c>
    </row>
    <row r="13" spans="1:14" ht="21.6" customHeight="1" thickBot="1">
      <c r="A13" s="227"/>
      <c r="B13" s="228"/>
      <c r="C13" s="229"/>
      <c r="D13" s="229"/>
      <c r="E13" s="229"/>
      <c r="F13" s="229"/>
      <c r="G13" s="229"/>
      <c r="H13" s="229"/>
      <c r="I13" s="181"/>
      <c r="J13" s="181"/>
      <c r="K13" s="181"/>
      <c r="L13" s="181"/>
      <c r="M13" s="181"/>
      <c r="N13" s="446">
        <f t="shared" si="0"/>
        <v>0</v>
      </c>
    </row>
    <row r="14" spans="1:14" ht="26.25" customHeight="1" thickBot="1">
      <c r="A14" s="265" t="s">
        <v>161</v>
      </c>
      <c r="B14" s="441"/>
      <c r="C14" s="442"/>
      <c r="D14" s="442"/>
      <c r="E14" s="442"/>
      <c r="F14" s="442"/>
      <c r="G14" s="442"/>
      <c r="H14" s="443"/>
      <c r="I14" s="444"/>
      <c r="J14" s="444"/>
      <c r="K14" s="444"/>
      <c r="L14" s="444"/>
      <c r="M14" s="444"/>
      <c r="N14" s="445">
        <f>ROUND(SUM(N5:N13),0)</f>
        <v>2000</v>
      </c>
    </row>
    <row r="16" spans="1:14" ht="17.25" customHeight="1">
      <c r="A16" s="266" t="s">
        <v>142</v>
      </c>
    </row>
    <row r="17" spans="1:14" ht="14.25" customHeight="1">
      <c r="A17" s="267" t="s">
        <v>143</v>
      </c>
      <c r="B17" s="267"/>
      <c r="C17" s="267"/>
      <c r="D17" s="267"/>
      <c r="E17" s="267"/>
      <c r="F17" s="267"/>
      <c r="G17" s="267"/>
      <c r="H17" s="267"/>
      <c r="I17" s="267"/>
      <c r="J17" s="267"/>
      <c r="K17" s="267"/>
      <c r="L17" s="267"/>
      <c r="M17" s="267"/>
      <c r="N17" s="267"/>
    </row>
    <row r="18" spans="1:14">
      <c r="A18" s="470" t="s">
        <v>144</v>
      </c>
      <c r="B18" s="470"/>
      <c r="C18" s="470"/>
      <c r="D18" s="470"/>
      <c r="E18" s="470"/>
      <c r="F18" s="470"/>
      <c r="G18" s="470"/>
      <c r="H18" s="470"/>
      <c r="I18" s="470"/>
      <c r="J18" s="470"/>
      <c r="K18" s="470"/>
      <c r="L18" s="470"/>
      <c r="M18" s="470"/>
      <c r="N18" s="470"/>
    </row>
    <row r="19" spans="1:14" ht="14.25" customHeight="1">
      <c r="A19" s="470" t="s">
        <v>205</v>
      </c>
      <c r="B19" s="470"/>
      <c r="C19" s="470"/>
      <c r="D19" s="470"/>
      <c r="E19" s="470"/>
      <c r="F19" s="470"/>
      <c r="G19" s="470"/>
      <c r="H19" s="470"/>
      <c r="I19" s="470"/>
      <c r="J19" s="470"/>
      <c r="K19" s="470"/>
      <c r="L19" s="470"/>
      <c r="M19" s="470"/>
      <c r="N19" s="470"/>
    </row>
    <row r="20" spans="1:14" ht="14.25" customHeight="1">
      <c r="A20" s="470" t="s">
        <v>188</v>
      </c>
      <c r="B20" s="470"/>
      <c r="C20" s="470"/>
      <c r="D20" s="470"/>
      <c r="E20" s="470"/>
      <c r="F20" s="470"/>
      <c r="G20" s="470"/>
      <c r="H20" s="470"/>
      <c r="I20" s="470"/>
      <c r="J20" s="470"/>
      <c r="K20" s="470"/>
      <c r="L20" s="470"/>
      <c r="M20" s="470"/>
      <c r="N20" s="470"/>
    </row>
    <row r="21" spans="1:14" ht="14.25" customHeight="1">
      <c r="A21" s="470" t="s">
        <v>187</v>
      </c>
      <c r="B21" s="470"/>
      <c r="C21" s="470"/>
      <c r="D21" s="470"/>
      <c r="E21" s="470"/>
      <c r="F21" s="470"/>
      <c r="G21" s="470"/>
      <c r="H21" s="470"/>
      <c r="I21" s="470"/>
      <c r="J21" s="470"/>
      <c r="K21" s="470"/>
      <c r="L21" s="470"/>
      <c r="M21" s="470"/>
      <c r="N21" s="470"/>
    </row>
    <row r="22" spans="1:14" ht="14.25" customHeight="1">
      <c r="A22" s="470" t="s">
        <v>189</v>
      </c>
      <c r="B22" s="470"/>
      <c r="C22" s="470"/>
      <c r="D22" s="470"/>
      <c r="E22" s="470"/>
      <c r="F22" s="470"/>
      <c r="G22" s="470"/>
      <c r="H22" s="470"/>
      <c r="I22" s="470"/>
      <c r="J22" s="470"/>
      <c r="K22" s="470"/>
      <c r="L22" s="470"/>
      <c r="M22" s="470"/>
      <c r="N22" s="470"/>
    </row>
    <row r="23" spans="1:14" ht="14.25" customHeight="1">
      <c r="A23" s="267"/>
      <c r="B23" s="143"/>
      <c r="C23" s="143"/>
      <c r="D23" s="143"/>
      <c r="E23" s="143"/>
      <c r="F23" s="143"/>
      <c r="G23" s="143"/>
      <c r="H23" s="143"/>
      <c r="I23" s="143"/>
      <c r="J23" s="143"/>
      <c r="K23" s="143"/>
      <c r="L23" s="143"/>
      <c r="M23" s="143"/>
      <c r="N23" s="143"/>
    </row>
    <row r="24" spans="1:14" s="11" customFormat="1" ht="17.399999999999999">
      <c r="B24" s="65" t="s">
        <v>22</v>
      </c>
      <c r="F24" s="65" t="s">
        <v>23</v>
      </c>
      <c r="K24" s="66" t="s">
        <v>24</v>
      </c>
    </row>
    <row r="25" spans="1:14" ht="14.25" customHeight="1">
      <c r="A25" s="268"/>
      <c r="C25" s="269"/>
    </row>
  </sheetData>
  <sheetProtection algorithmName="SHA-512" hashValue="t6SdDNIQft8z6DbWWqp/kn6PIEYlwhkImfLfmdsiOLKjJ/arpUOdXf84Ymjk11zLC7c0SW/QdLCqFw7G9DWUVA==" saltValue="YnNip+0UKhH9Ekp+ELlC+Q==" spinCount="100000" sheet="1" formatCells="0" formatColumns="0" formatRows="0" insertRows="0"/>
  <mergeCells count="7">
    <mergeCell ref="A22:N22"/>
    <mergeCell ref="A1:N1"/>
    <mergeCell ref="A2:N2"/>
    <mergeCell ref="A18:N18"/>
    <mergeCell ref="A19:N19"/>
    <mergeCell ref="A21:N21"/>
    <mergeCell ref="A20:N20"/>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9" fitToWidth="0" fitToHeight="0" orientation="landscape" blackAndWhite="1"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工作表15"/>
  <dimension ref="A1:K27"/>
  <sheetViews>
    <sheetView zoomScale="80" zoomScaleNormal="80" zoomScaleSheetLayoutView="100" workbookViewId="0">
      <selection activeCell="J18" sqref="J18"/>
    </sheetView>
  </sheetViews>
  <sheetFormatPr defaultColWidth="11.19921875" defaultRowHeight="16.2"/>
  <cols>
    <col min="1" max="1" width="13.19921875" style="10" customWidth="1"/>
    <col min="2" max="2" width="13.69921875" style="10" customWidth="1"/>
    <col min="3" max="3" width="15" style="10" customWidth="1"/>
    <col min="4" max="4" width="15.09765625" style="10" customWidth="1"/>
    <col min="5" max="5" width="10.09765625" style="10" bestFit="1" customWidth="1"/>
    <col min="6" max="6" width="16.19921875" style="10" customWidth="1"/>
    <col min="7" max="7" width="30" style="10" customWidth="1"/>
    <col min="8" max="8" width="7.59765625" style="138" customWidth="1"/>
    <col min="9" max="9" width="30.59765625" style="10" customWidth="1"/>
    <col min="10" max="10" width="27.5" style="10" customWidth="1"/>
    <col min="11" max="11" width="11.09765625" style="10" customWidth="1"/>
    <col min="12" max="12" width="11.19921875" style="10" customWidth="1"/>
    <col min="13" max="16384" width="11.19921875" style="10"/>
  </cols>
  <sheetData>
    <row r="1" spans="1:11" ht="21.75" customHeight="1">
      <c r="A1" s="468" t="str">
        <f>計畫經費彙總表!A1</f>
        <v>××股份有限公司</v>
      </c>
      <c r="B1" s="468"/>
      <c r="C1" s="468"/>
      <c r="D1" s="468"/>
      <c r="E1" s="468"/>
      <c r="F1" s="468"/>
      <c r="G1" s="468"/>
      <c r="H1" s="468"/>
      <c r="I1" s="468"/>
      <c r="J1" s="468"/>
    </row>
    <row r="2" spans="1:11" ht="22.2">
      <c r="A2" s="461" t="s">
        <v>218</v>
      </c>
      <c r="B2" s="461"/>
      <c r="C2" s="461"/>
      <c r="D2" s="461"/>
      <c r="E2" s="461"/>
      <c r="F2" s="461"/>
      <c r="G2" s="461"/>
      <c r="H2" s="461"/>
      <c r="I2" s="461"/>
      <c r="J2" s="461"/>
    </row>
    <row r="3" spans="1:11" ht="16.8" thickBot="1">
      <c r="A3" s="147"/>
      <c r="B3" s="147"/>
      <c r="C3" s="147"/>
      <c r="D3" s="147"/>
      <c r="E3" s="147"/>
      <c r="F3" s="147"/>
      <c r="G3" s="147"/>
      <c r="H3" s="147"/>
      <c r="I3" s="147"/>
      <c r="J3" s="3" t="s">
        <v>25</v>
      </c>
    </row>
    <row r="4" spans="1:11" s="144" customFormat="1" ht="45.75" customHeight="1" thickBot="1">
      <c r="A4" s="5" t="s">
        <v>26</v>
      </c>
      <c r="B4" s="6" t="s">
        <v>66</v>
      </c>
      <c r="C4" s="7" t="s">
        <v>146</v>
      </c>
      <c r="D4" s="7" t="s">
        <v>147</v>
      </c>
      <c r="E4" s="6" t="s">
        <v>69</v>
      </c>
      <c r="F4" s="7" t="s">
        <v>148</v>
      </c>
      <c r="G4" s="7" t="s">
        <v>71</v>
      </c>
      <c r="H4" s="6" t="s">
        <v>72</v>
      </c>
      <c r="I4" s="6" t="s">
        <v>149</v>
      </c>
      <c r="J4" s="8" t="s">
        <v>150</v>
      </c>
    </row>
    <row r="5" spans="1:11" ht="18" customHeight="1">
      <c r="A5" s="145"/>
      <c r="B5" s="90"/>
      <c r="C5" s="90"/>
      <c r="D5" s="90"/>
      <c r="E5" s="90"/>
      <c r="F5" s="90"/>
      <c r="G5" s="90"/>
      <c r="H5" s="93"/>
      <c r="I5" s="90"/>
      <c r="J5" s="389"/>
    </row>
    <row r="6" spans="1:11">
      <c r="A6" s="176" t="s">
        <v>229</v>
      </c>
      <c r="B6" s="158">
        <v>1150422009</v>
      </c>
      <c r="C6" s="176" t="s">
        <v>229</v>
      </c>
      <c r="D6" s="158" t="s">
        <v>75</v>
      </c>
      <c r="E6" s="158" t="s">
        <v>76</v>
      </c>
      <c r="F6" s="158" t="s">
        <v>286</v>
      </c>
      <c r="G6" s="158" t="s">
        <v>285</v>
      </c>
      <c r="H6" s="157">
        <v>1</v>
      </c>
      <c r="I6" s="386">
        <v>10000</v>
      </c>
      <c r="J6" s="390">
        <f>ROUND(H6*I6,0)</f>
        <v>10000</v>
      </c>
      <c r="K6" s="391"/>
    </row>
    <row r="7" spans="1:11">
      <c r="A7" s="176" t="s">
        <v>284</v>
      </c>
      <c r="B7" s="158">
        <v>1150425011</v>
      </c>
      <c r="C7" s="176" t="s">
        <v>284</v>
      </c>
      <c r="D7" s="158" t="s">
        <v>78</v>
      </c>
      <c r="E7" s="158" t="s">
        <v>76</v>
      </c>
      <c r="F7" s="158"/>
      <c r="G7" s="158"/>
      <c r="H7" s="157"/>
      <c r="I7" s="157"/>
      <c r="J7" s="393">
        <f t="shared" ref="J7:J17" si="0">ROUND(H7*I7,0)</f>
        <v>0</v>
      </c>
      <c r="K7" s="392"/>
    </row>
    <row r="8" spans="1:11">
      <c r="A8" s="176"/>
      <c r="B8" s="158"/>
      <c r="C8" s="158"/>
      <c r="D8" s="158"/>
      <c r="E8" s="158"/>
      <c r="F8" s="158"/>
      <c r="G8" s="158"/>
      <c r="H8" s="157"/>
      <c r="I8" s="157"/>
      <c r="J8" s="390">
        <f t="shared" si="0"/>
        <v>0</v>
      </c>
      <c r="K8" s="394"/>
    </row>
    <row r="9" spans="1:11">
      <c r="A9" s="176"/>
      <c r="B9" s="158"/>
      <c r="C9" s="158"/>
      <c r="D9" s="158"/>
      <c r="E9" s="158"/>
      <c r="F9" s="158"/>
      <c r="G9" s="158"/>
      <c r="H9" s="157"/>
      <c r="I9" s="157"/>
      <c r="J9" s="393">
        <f t="shared" si="0"/>
        <v>0</v>
      </c>
    </row>
    <row r="10" spans="1:11">
      <c r="A10" s="176"/>
      <c r="B10" s="158"/>
      <c r="C10" s="158"/>
      <c r="D10" s="158"/>
      <c r="E10" s="158"/>
      <c r="F10" s="158"/>
      <c r="G10" s="158"/>
      <c r="H10" s="157"/>
      <c r="I10" s="162"/>
      <c r="J10" s="390">
        <f t="shared" si="0"/>
        <v>0</v>
      </c>
      <c r="K10" s="395"/>
    </row>
    <row r="11" spans="1:11">
      <c r="A11" s="182"/>
      <c r="B11" s="158"/>
      <c r="C11" s="158"/>
      <c r="D11" s="158"/>
      <c r="E11" s="158"/>
      <c r="F11" s="158"/>
      <c r="G11" s="158"/>
      <c r="H11" s="157"/>
      <c r="I11" s="162"/>
      <c r="J11" s="390">
        <f t="shared" si="0"/>
        <v>0</v>
      </c>
      <c r="K11" s="395"/>
    </row>
    <row r="12" spans="1:11" ht="22.5" customHeight="1">
      <c r="A12" s="176"/>
      <c r="B12" s="158"/>
      <c r="C12" s="158"/>
      <c r="D12" s="158"/>
      <c r="E12" s="158"/>
      <c r="F12" s="158"/>
      <c r="G12" s="158"/>
      <c r="H12" s="157"/>
      <c r="I12" s="162"/>
      <c r="J12" s="390">
        <f t="shared" si="0"/>
        <v>0</v>
      </c>
      <c r="K12" s="395"/>
    </row>
    <row r="13" spans="1:11">
      <c r="A13" s="176"/>
      <c r="B13" s="158"/>
      <c r="C13" s="158"/>
      <c r="D13" s="158"/>
      <c r="E13" s="158"/>
      <c r="F13" s="158"/>
      <c r="G13" s="158"/>
      <c r="H13" s="157"/>
      <c r="I13" s="162"/>
      <c r="J13" s="393">
        <f t="shared" si="0"/>
        <v>0</v>
      </c>
    </row>
    <row r="14" spans="1:11" ht="15.75" customHeight="1">
      <c r="A14" s="182"/>
      <c r="B14" s="158"/>
      <c r="C14" s="158"/>
      <c r="D14" s="158"/>
      <c r="E14" s="158"/>
      <c r="F14" s="158"/>
      <c r="G14" s="158"/>
      <c r="H14" s="157"/>
      <c r="I14" s="162"/>
      <c r="J14" s="390">
        <f t="shared" si="0"/>
        <v>0</v>
      </c>
      <c r="K14" s="395"/>
    </row>
    <row r="15" spans="1:11" ht="15.75" customHeight="1">
      <c r="A15" s="176"/>
      <c r="B15" s="158"/>
      <c r="C15" s="158"/>
      <c r="D15" s="158"/>
      <c r="E15" s="158"/>
      <c r="F15" s="158"/>
      <c r="G15" s="158"/>
      <c r="H15" s="157"/>
      <c r="I15" s="162"/>
      <c r="J15" s="393">
        <f t="shared" si="0"/>
        <v>0</v>
      </c>
    </row>
    <row r="16" spans="1:11" ht="16.5" customHeight="1">
      <c r="A16" s="176"/>
      <c r="B16" s="158"/>
      <c r="C16" s="158"/>
      <c r="D16" s="158"/>
      <c r="E16" s="158"/>
      <c r="F16" s="158"/>
      <c r="G16" s="158"/>
      <c r="H16" s="157"/>
      <c r="I16" s="162"/>
      <c r="J16" s="390">
        <f t="shared" si="0"/>
        <v>0</v>
      </c>
      <c r="K16" s="395"/>
    </row>
    <row r="17" spans="1:11" ht="16.5" customHeight="1" thickBot="1">
      <c r="A17" s="222"/>
      <c r="B17" s="202"/>
      <c r="C17" s="202"/>
      <c r="D17" s="202"/>
      <c r="E17" s="202"/>
      <c r="F17" s="202"/>
      <c r="G17" s="202"/>
      <c r="H17" s="183"/>
      <c r="I17" s="165"/>
      <c r="J17" s="390">
        <f t="shared" si="0"/>
        <v>0</v>
      </c>
      <c r="K17" s="395"/>
    </row>
    <row r="18" spans="1:11" ht="17.25" customHeight="1" thickBot="1">
      <c r="A18" s="184" t="s">
        <v>161</v>
      </c>
      <c r="B18" s="407"/>
      <c r="C18" s="407"/>
      <c r="D18" s="407"/>
      <c r="E18" s="407"/>
      <c r="F18" s="407"/>
      <c r="G18" s="407"/>
      <c r="H18" s="447"/>
      <c r="I18" s="407"/>
      <c r="J18" s="440">
        <f>ROUND(SUM(J5:J17),0)</f>
        <v>10000</v>
      </c>
    </row>
    <row r="19" spans="1:11" ht="17.25" customHeight="1">
      <c r="A19" s="94"/>
      <c r="B19" s="95"/>
      <c r="C19" s="95"/>
      <c r="D19" s="95"/>
      <c r="E19" s="95"/>
      <c r="F19" s="95"/>
      <c r="G19" s="95"/>
      <c r="I19" s="95"/>
      <c r="J19" s="141"/>
    </row>
    <row r="20" spans="1:11" ht="14.25" customHeight="1">
      <c r="A20" s="97" t="s">
        <v>151</v>
      </c>
    </row>
    <row r="21" spans="1:11" ht="14.25" customHeight="1">
      <c r="A21" s="97" t="s">
        <v>152</v>
      </c>
    </row>
    <row r="22" spans="1:11">
      <c r="A22" s="9" t="s">
        <v>153</v>
      </c>
    </row>
    <row r="23" spans="1:11" s="9" customFormat="1" ht="16.5" customHeight="1">
      <c r="A23" s="9" t="s">
        <v>287</v>
      </c>
    </row>
    <row r="24" spans="1:11" s="9" customFormat="1" ht="16.5" customHeight="1">
      <c r="A24" s="9" t="s">
        <v>154</v>
      </c>
    </row>
    <row r="25" spans="1:11">
      <c r="A25" s="9" t="s">
        <v>191</v>
      </c>
    </row>
    <row r="26" spans="1:11">
      <c r="A26" s="9"/>
    </row>
    <row r="27" spans="1:11" s="11" customFormat="1" ht="17.399999999999999">
      <c r="A27" s="84" t="s">
        <v>22</v>
      </c>
      <c r="F27" s="65" t="s">
        <v>23</v>
      </c>
      <c r="I27" s="100" t="s">
        <v>24</v>
      </c>
    </row>
  </sheetData>
  <sheetProtection algorithmName="SHA-512" hashValue="NfIkTZDiL0xKq8QDO9VHkM+/ytkJwST71/y5nTIoKJaBzdPU2wOPx4dhBibVXnLNVzLALHuQwUgeV4yo7ePlaA==" saltValue="MK83dmp3SsN3h3CN/HQrYw==" spinCount="100000" sheet="1" formatCells="0" formatColumns="0" formatRows="0" insertRows="0"/>
  <mergeCells count="2">
    <mergeCell ref="A1:J1"/>
    <mergeCell ref="A2:J2"/>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5" fitToWidth="0" fitToHeight="0" orientation="landscape" blackAndWhite="1"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FF3B7-891C-48B1-939F-EF19494A16D0}">
  <dimension ref="A1:J30"/>
  <sheetViews>
    <sheetView zoomScaleNormal="100" zoomScaleSheetLayoutView="100" workbookViewId="0">
      <selection activeCell="G26" sqref="G26"/>
    </sheetView>
  </sheetViews>
  <sheetFormatPr defaultColWidth="11.19921875" defaultRowHeight="16.2"/>
  <cols>
    <col min="1" max="1" width="13.19921875" style="10" customWidth="1"/>
    <col min="2" max="2" width="13.69921875" style="10" customWidth="1"/>
    <col min="3" max="3" width="15" style="10" customWidth="1"/>
    <col min="4" max="4" width="15.09765625" style="10" customWidth="1"/>
    <col min="5" max="5" width="10.09765625" style="10" bestFit="1" customWidth="1"/>
    <col min="6" max="6" width="16.19921875" style="10" customWidth="1"/>
    <col min="7" max="7" width="27.09765625" style="10" customWidth="1"/>
    <col min="8" max="8" width="7.59765625" style="138" customWidth="1"/>
    <col min="9" max="9" width="30.59765625" style="10" customWidth="1"/>
    <col min="10" max="10" width="27.5" style="10" customWidth="1"/>
    <col min="11" max="11" width="11.19921875" style="10" customWidth="1"/>
    <col min="12" max="12" width="11.09765625" style="10" customWidth="1"/>
    <col min="13" max="13" width="11.19921875" style="10" customWidth="1"/>
    <col min="14" max="16384" width="11.19921875" style="10"/>
  </cols>
  <sheetData>
    <row r="1" spans="1:10" ht="21.75" customHeight="1">
      <c r="A1" s="468" t="str">
        <f>計畫經費彙總表!A1</f>
        <v>××股份有限公司</v>
      </c>
      <c r="B1" s="468"/>
      <c r="C1" s="468"/>
      <c r="D1" s="468"/>
      <c r="E1" s="468"/>
      <c r="F1" s="468"/>
      <c r="G1" s="468"/>
      <c r="H1" s="468"/>
      <c r="I1" s="468"/>
      <c r="J1" s="468"/>
    </row>
    <row r="2" spans="1:10" ht="22.2">
      <c r="A2" s="461" t="s">
        <v>326</v>
      </c>
      <c r="B2" s="461"/>
      <c r="C2" s="461"/>
      <c r="D2" s="461"/>
      <c r="E2" s="461"/>
      <c r="F2" s="461"/>
      <c r="G2" s="461"/>
      <c r="H2" s="461"/>
      <c r="I2" s="461"/>
      <c r="J2" s="461"/>
    </row>
    <row r="3" spans="1:10" ht="16.8" thickBot="1">
      <c r="A3" s="147"/>
      <c r="B3" s="147"/>
      <c r="C3" s="147"/>
      <c r="D3" s="147"/>
      <c r="E3" s="147"/>
      <c r="F3" s="147"/>
      <c r="G3" s="147"/>
      <c r="H3" s="147"/>
      <c r="I3" s="147"/>
      <c r="J3" s="3" t="s">
        <v>25</v>
      </c>
    </row>
    <row r="4" spans="1:10" s="144" customFormat="1" ht="45.75" customHeight="1" thickBot="1">
      <c r="A4" s="5" t="s">
        <v>26</v>
      </c>
      <c r="B4" s="6" t="s">
        <v>66</v>
      </c>
      <c r="C4" s="7" t="s">
        <v>146</v>
      </c>
      <c r="D4" s="7" t="s">
        <v>147</v>
      </c>
      <c r="E4" s="6" t="s">
        <v>69</v>
      </c>
      <c r="F4" s="7" t="s">
        <v>148</v>
      </c>
      <c r="G4" s="7" t="s">
        <v>71</v>
      </c>
      <c r="H4" s="6" t="s">
        <v>72</v>
      </c>
      <c r="I4" s="6" t="s">
        <v>149</v>
      </c>
      <c r="J4" s="8" t="s">
        <v>150</v>
      </c>
    </row>
    <row r="5" spans="1:10" ht="18" customHeight="1">
      <c r="A5" s="145"/>
      <c r="B5" s="90"/>
      <c r="C5" s="90"/>
      <c r="D5" s="90"/>
      <c r="E5" s="90"/>
      <c r="F5" s="90"/>
      <c r="G5" s="90"/>
      <c r="H5" s="93"/>
      <c r="I5" s="90"/>
      <c r="J5" s="146"/>
    </row>
    <row r="6" spans="1:10" ht="64.8">
      <c r="A6" s="176">
        <v>1150422009</v>
      </c>
      <c r="B6" s="158" t="s">
        <v>228</v>
      </c>
      <c r="C6" s="158" t="s">
        <v>75</v>
      </c>
      <c r="D6" s="158" t="s">
        <v>164</v>
      </c>
      <c r="E6" s="158" t="s">
        <v>76</v>
      </c>
      <c r="F6" s="158" t="s">
        <v>289</v>
      </c>
      <c r="G6" s="387" t="s">
        <v>288</v>
      </c>
      <c r="H6" s="157">
        <v>1</v>
      </c>
      <c r="I6" s="157">
        <v>50000</v>
      </c>
      <c r="J6" s="175">
        <f>ROUND(H6*I6,0)</f>
        <v>50000</v>
      </c>
    </row>
    <row r="7" spans="1:10">
      <c r="A7" s="176">
        <v>1150425011</v>
      </c>
      <c r="B7" s="158" t="s">
        <v>283</v>
      </c>
      <c r="C7" s="158" t="s">
        <v>78</v>
      </c>
      <c r="D7" s="158" t="s">
        <v>163</v>
      </c>
      <c r="E7" s="158" t="s">
        <v>76</v>
      </c>
      <c r="F7" s="158"/>
      <c r="G7" s="158"/>
      <c r="H7" s="157">
        <v>1</v>
      </c>
      <c r="I7" s="157"/>
      <c r="J7" s="175">
        <f t="shared" ref="J7:J17" si="0">ROUND(H7*I7,0)</f>
        <v>0</v>
      </c>
    </row>
    <row r="8" spans="1:10" hidden="1">
      <c r="A8" s="176"/>
      <c r="B8" s="158"/>
      <c r="C8" s="158"/>
      <c r="D8" s="158"/>
      <c r="E8" s="158"/>
      <c r="F8" s="158"/>
      <c r="G8" s="158"/>
      <c r="H8" s="157"/>
      <c r="I8" s="157"/>
      <c r="J8" s="175">
        <f t="shared" si="0"/>
        <v>0</v>
      </c>
    </row>
    <row r="9" spans="1:10" hidden="1">
      <c r="A9" s="176"/>
      <c r="B9" s="158"/>
      <c r="C9" s="158"/>
      <c r="D9" s="158"/>
      <c r="E9" s="158"/>
      <c r="F9" s="158"/>
      <c r="G9" s="158"/>
      <c r="H9" s="157"/>
      <c r="I9" s="157"/>
      <c r="J9" s="175">
        <f t="shared" si="0"/>
        <v>0</v>
      </c>
    </row>
    <row r="10" spans="1:10" hidden="1">
      <c r="A10" s="176"/>
      <c r="B10" s="158"/>
      <c r="C10" s="158"/>
      <c r="D10" s="158"/>
      <c r="E10" s="158"/>
      <c r="F10" s="158"/>
      <c r="G10" s="158"/>
      <c r="H10" s="157"/>
      <c r="I10" s="162"/>
      <c r="J10" s="175">
        <f t="shared" si="0"/>
        <v>0</v>
      </c>
    </row>
    <row r="11" spans="1:10" hidden="1">
      <c r="A11" s="182"/>
      <c r="B11" s="158"/>
      <c r="C11" s="158"/>
      <c r="D11" s="158"/>
      <c r="E11" s="158"/>
      <c r="F11" s="158"/>
      <c r="G11" s="158"/>
      <c r="H11" s="157"/>
      <c r="I11" s="162"/>
      <c r="J11" s="175">
        <f t="shared" si="0"/>
        <v>0</v>
      </c>
    </row>
    <row r="12" spans="1:10" ht="22.5" hidden="1" customHeight="1">
      <c r="A12" s="176"/>
      <c r="B12" s="158"/>
      <c r="C12" s="158"/>
      <c r="D12" s="158"/>
      <c r="E12" s="158"/>
      <c r="F12" s="158"/>
      <c r="G12" s="158"/>
      <c r="H12" s="157"/>
      <c r="I12" s="162"/>
      <c r="J12" s="175">
        <f t="shared" si="0"/>
        <v>0</v>
      </c>
    </row>
    <row r="13" spans="1:10" hidden="1">
      <c r="A13" s="176"/>
      <c r="B13" s="158"/>
      <c r="C13" s="158"/>
      <c r="D13" s="158"/>
      <c r="E13" s="158"/>
      <c r="F13" s="158"/>
      <c r="G13" s="158"/>
      <c r="H13" s="157"/>
      <c r="I13" s="162"/>
      <c r="J13" s="175">
        <f t="shared" si="0"/>
        <v>0</v>
      </c>
    </row>
    <row r="14" spans="1:10" ht="15.75" hidden="1" customHeight="1">
      <c r="A14" s="182"/>
      <c r="B14" s="158"/>
      <c r="C14" s="158"/>
      <c r="D14" s="158"/>
      <c r="E14" s="158"/>
      <c r="F14" s="158"/>
      <c r="G14" s="158"/>
      <c r="H14" s="157"/>
      <c r="I14" s="162"/>
      <c r="J14" s="175">
        <f t="shared" si="0"/>
        <v>0</v>
      </c>
    </row>
    <row r="15" spans="1:10" ht="15.75" hidden="1" customHeight="1">
      <c r="A15" s="176"/>
      <c r="B15" s="158"/>
      <c r="C15" s="158"/>
      <c r="D15" s="158"/>
      <c r="E15" s="158"/>
      <c r="F15" s="158"/>
      <c r="G15" s="158"/>
      <c r="H15" s="157"/>
      <c r="I15" s="162"/>
      <c r="J15" s="175">
        <f t="shared" si="0"/>
        <v>0</v>
      </c>
    </row>
    <row r="16" spans="1:10" ht="16.5" hidden="1" customHeight="1">
      <c r="A16" s="176"/>
      <c r="B16" s="158"/>
      <c r="C16" s="158"/>
      <c r="D16" s="158"/>
      <c r="E16" s="158"/>
      <c r="F16" s="158"/>
      <c r="G16" s="158"/>
      <c r="H16" s="157"/>
      <c r="I16" s="162"/>
      <c r="J16" s="175">
        <f t="shared" si="0"/>
        <v>0</v>
      </c>
    </row>
    <row r="17" spans="1:10" ht="16.5" hidden="1" customHeight="1" thickBot="1">
      <c r="A17" s="222"/>
      <c r="B17" s="202"/>
      <c r="C17" s="202"/>
      <c r="D17" s="202"/>
      <c r="E17" s="202"/>
      <c r="F17" s="202"/>
      <c r="G17" s="202"/>
      <c r="H17" s="183"/>
      <c r="I17" s="165"/>
      <c r="J17" s="388">
        <f t="shared" si="0"/>
        <v>0</v>
      </c>
    </row>
    <row r="18" spans="1:10" ht="17.25" customHeight="1" thickBot="1">
      <c r="A18" s="184" t="s">
        <v>161</v>
      </c>
      <c r="B18" s="407"/>
      <c r="C18" s="407"/>
      <c r="D18" s="407"/>
      <c r="E18" s="407"/>
      <c r="F18" s="407"/>
      <c r="G18" s="407"/>
      <c r="H18" s="447"/>
      <c r="I18" s="407"/>
      <c r="J18" s="440">
        <f>ROUND(SUM(J5:J17),0)</f>
        <v>50000</v>
      </c>
    </row>
    <row r="19" spans="1:10" ht="17.25" customHeight="1">
      <c r="A19" s="94"/>
      <c r="B19" s="95"/>
      <c r="C19" s="95"/>
      <c r="D19" s="95"/>
      <c r="E19" s="95"/>
      <c r="F19" s="95"/>
      <c r="G19" s="95"/>
      <c r="I19" s="95"/>
      <c r="J19" s="141"/>
    </row>
    <row r="20" spans="1:10">
      <c r="A20" s="95" t="s">
        <v>151</v>
      </c>
    </row>
    <row r="21" spans="1:10">
      <c r="A21" s="95" t="s">
        <v>152</v>
      </c>
    </row>
    <row r="22" spans="1:10">
      <c r="A22" s="10" t="s">
        <v>153</v>
      </c>
    </row>
    <row r="23" spans="1:10" s="9" customFormat="1">
      <c r="A23" s="10" t="s">
        <v>323</v>
      </c>
      <c r="B23" s="10"/>
      <c r="C23" s="10"/>
      <c r="D23" s="10"/>
      <c r="E23" s="10"/>
      <c r="F23" s="10"/>
      <c r="G23" s="10"/>
      <c r="H23" s="10"/>
      <c r="I23" s="10"/>
      <c r="J23" s="10"/>
    </row>
    <row r="24" spans="1:10">
      <c r="A24" s="10" t="s">
        <v>324</v>
      </c>
    </row>
    <row r="25" spans="1:10">
      <c r="A25" s="10" t="s">
        <v>155</v>
      </c>
    </row>
    <row r="26" spans="1:10">
      <c r="A26" s="10" t="s">
        <v>192</v>
      </c>
    </row>
    <row r="27" spans="1:10">
      <c r="A27" s="10" t="s">
        <v>193</v>
      </c>
    </row>
    <row r="28" spans="1:10">
      <c r="A28" s="10" t="s">
        <v>194</v>
      </c>
    </row>
    <row r="29" spans="1:10">
      <c r="A29" s="9"/>
    </row>
    <row r="30" spans="1:10" s="11" customFormat="1" ht="17.399999999999999">
      <c r="A30" s="84" t="s">
        <v>22</v>
      </c>
      <c r="F30" s="65" t="s">
        <v>23</v>
      </c>
      <c r="I30" s="100" t="s">
        <v>24</v>
      </c>
    </row>
  </sheetData>
  <sheetProtection algorithmName="SHA-512" hashValue="91MmmrRyFX/7pqW56EwPVPqUSjgEEz7UVIU1kuehsMXEbdygQ//l256DMwJupGevpiH2f3IpeswrpOQk/ChjYg==" saltValue="REcYfKanczAxi/pklKz0Vg==" spinCount="100000" sheet="1" formatCells="0" formatColumns="0" formatRows="0" insertRows="0"/>
  <mergeCells count="2">
    <mergeCell ref="A1:J1"/>
    <mergeCell ref="A2:J2"/>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7" fitToWidth="0" fitToHeight="0" orientation="landscape"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A1:I35"/>
  <sheetViews>
    <sheetView zoomScale="55" zoomScaleNormal="55" workbookViewId="0">
      <selection activeCell="P33" sqref="P33"/>
    </sheetView>
  </sheetViews>
  <sheetFormatPr defaultColWidth="11.19921875" defaultRowHeight="22.8"/>
  <cols>
    <col min="1" max="1" width="17.59765625" style="34" customWidth="1"/>
    <col min="2" max="3" width="23.69921875" style="34" bestFit="1" customWidth="1"/>
    <col min="4" max="4" width="19.5" style="34" bestFit="1" customWidth="1"/>
    <col min="5" max="5" width="23.69921875" style="34" bestFit="1" customWidth="1"/>
    <col min="6" max="6" width="17.5" style="34" customWidth="1"/>
    <col min="7" max="7" width="19.5" style="34" bestFit="1" customWidth="1"/>
    <col min="8" max="8" width="13.69921875" style="34" bestFit="1" customWidth="1"/>
    <col min="9" max="9" width="28.19921875" style="34" bestFit="1" customWidth="1"/>
    <col min="10" max="10" width="11.19921875" style="34" customWidth="1"/>
    <col min="11" max="16384" width="11.19921875" style="34"/>
  </cols>
  <sheetData>
    <row r="1" spans="1:9" s="62" customFormat="1" ht="24.6">
      <c r="A1" s="465" t="str">
        <f>計畫經費彙總表!A1</f>
        <v>××股份有限公司</v>
      </c>
      <c r="B1" s="465"/>
      <c r="C1" s="465"/>
      <c r="D1" s="465"/>
      <c r="E1" s="465"/>
      <c r="F1" s="465"/>
      <c r="G1" s="465"/>
      <c r="H1" s="465"/>
      <c r="I1" s="465"/>
    </row>
    <row r="2" spans="1:9" s="62" customFormat="1" ht="24.6">
      <c r="A2" s="465" t="s">
        <v>209</v>
      </c>
      <c r="B2" s="465"/>
      <c r="C2" s="465"/>
      <c r="D2" s="465"/>
      <c r="E2" s="465"/>
      <c r="F2" s="465"/>
      <c r="G2" s="465"/>
      <c r="H2" s="465"/>
      <c r="I2" s="465"/>
    </row>
    <row r="3" spans="1:9" ht="25.2" thickBot="1">
      <c r="A3" s="35"/>
      <c r="B3" s="35"/>
      <c r="C3" s="35"/>
      <c r="D3" s="35"/>
      <c r="E3" s="35"/>
      <c r="F3" s="35"/>
      <c r="G3" s="35"/>
      <c r="H3" s="35"/>
      <c r="I3" s="36" t="s">
        <v>25</v>
      </c>
    </row>
    <row r="4" spans="1:9" s="37" customFormat="1" ht="25.2" thickBot="1">
      <c r="A4" s="52" t="s">
        <v>26</v>
      </c>
      <c r="B4" s="186"/>
      <c r="C4" s="53" t="s">
        <v>27</v>
      </c>
      <c r="D4" s="187"/>
      <c r="E4" s="188"/>
      <c r="F4" s="188"/>
      <c r="G4" s="188"/>
      <c r="H4" s="188"/>
      <c r="I4" s="189"/>
    </row>
    <row r="5" spans="1:9" s="38" customFormat="1" ht="99.75" customHeight="1" thickBot="1">
      <c r="A5" s="54" t="s">
        <v>28</v>
      </c>
      <c r="B5" s="55" t="s">
        <v>29</v>
      </c>
      <c r="C5" s="55" t="s">
        <v>30</v>
      </c>
      <c r="D5" s="55" t="s">
        <v>31</v>
      </c>
      <c r="E5" s="55" t="s">
        <v>32</v>
      </c>
      <c r="F5" s="55" t="s">
        <v>33</v>
      </c>
      <c r="G5" s="55" t="s">
        <v>34</v>
      </c>
      <c r="H5" s="55" t="s">
        <v>35</v>
      </c>
      <c r="I5" s="56" t="s">
        <v>36</v>
      </c>
    </row>
    <row r="6" spans="1:9" s="39" customFormat="1">
      <c r="A6" s="57"/>
      <c r="B6" s="58"/>
      <c r="C6" s="59"/>
      <c r="D6" s="58"/>
      <c r="E6" s="58"/>
      <c r="F6" s="58"/>
      <c r="G6" s="59"/>
      <c r="H6" s="58"/>
      <c r="I6" s="60"/>
    </row>
    <row r="7" spans="1:9" ht="24.6">
      <c r="A7" s="40" t="s">
        <v>37</v>
      </c>
      <c r="B7" s="41">
        <v>51800</v>
      </c>
      <c r="C7" s="41">
        <v>10000</v>
      </c>
      <c r="D7" s="41">
        <v>2000</v>
      </c>
      <c r="E7" s="451">
        <f>SUM(B7:D7)</f>
        <v>63800</v>
      </c>
      <c r="F7" s="452">
        <f>工時記錄表!AI5</f>
        <v>0.67999999999999994</v>
      </c>
      <c r="G7" s="451">
        <f t="shared" ref="G7:G25" si="0">ROUND(E7*F7,0)</f>
        <v>43384</v>
      </c>
      <c r="H7" s="41">
        <f>加班記錄!E5</f>
        <v>200</v>
      </c>
      <c r="I7" s="453">
        <f t="shared" ref="I7:I25" si="1">SUM(G7:H7)</f>
        <v>43584</v>
      </c>
    </row>
    <row r="8" spans="1:9" ht="24.6">
      <c r="A8" s="40" t="s">
        <v>38</v>
      </c>
      <c r="B8" s="41">
        <v>41800</v>
      </c>
      <c r="C8" s="41">
        <v>0</v>
      </c>
      <c r="D8" s="41">
        <v>0</v>
      </c>
      <c r="E8" s="451">
        <f>SUM(B8:D8)</f>
        <v>41800</v>
      </c>
      <c r="F8" s="452">
        <f>工時記錄表!AI6</f>
        <v>1</v>
      </c>
      <c r="G8" s="451">
        <f>ROUND(E8*F8,0)</f>
        <v>41800</v>
      </c>
      <c r="H8" s="41">
        <f>加班記錄!E6</f>
        <v>300</v>
      </c>
      <c r="I8" s="453">
        <f t="shared" si="1"/>
        <v>42100</v>
      </c>
    </row>
    <row r="9" spans="1:9" ht="24.6">
      <c r="A9" s="40" t="s">
        <v>39</v>
      </c>
      <c r="B9" s="41">
        <v>36800</v>
      </c>
      <c r="C9" s="41">
        <v>0</v>
      </c>
      <c r="D9" s="41">
        <v>0</v>
      </c>
      <c r="E9" s="451">
        <f>SUM(B9:D9)</f>
        <v>36800</v>
      </c>
      <c r="F9" s="452">
        <f>工時記錄表!AI7</f>
        <v>0.5</v>
      </c>
      <c r="G9" s="451">
        <f t="shared" si="0"/>
        <v>18400</v>
      </c>
      <c r="H9" s="41">
        <f>加班記錄!E7</f>
        <v>400</v>
      </c>
      <c r="I9" s="453">
        <f t="shared" si="1"/>
        <v>18800</v>
      </c>
    </row>
    <row r="10" spans="1:9" ht="24.6">
      <c r="A10" s="40" t="s">
        <v>40</v>
      </c>
      <c r="B10" s="42">
        <v>31800</v>
      </c>
      <c r="C10" s="42"/>
      <c r="D10" s="42"/>
      <c r="E10" s="451">
        <f>SUM(B10:D10)</f>
        <v>31800</v>
      </c>
      <c r="F10" s="452">
        <f>工時記錄表!AI8</f>
        <v>0.75</v>
      </c>
      <c r="G10" s="451">
        <f t="shared" si="0"/>
        <v>23850</v>
      </c>
      <c r="H10" s="41">
        <f>加班記錄!E8</f>
        <v>500</v>
      </c>
      <c r="I10" s="453">
        <f t="shared" si="1"/>
        <v>24350</v>
      </c>
    </row>
    <row r="11" spans="1:9" ht="24.6" hidden="1">
      <c r="A11" s="40" t="s">
        <v>291</v>
      </c>
      <c r="B11" s="42"/>
      <c r="C11" s="42"/>
      <c r="D11" s="42"/>
      <c r="E11" s="451">
        <f t="shared" ref="E11:E25" si="2">SUM(B11:D11)</f>
        <v>0</v>
      </c>
      <c r="F11" s="452">
        <f>工時記錄表!AI9</f>
        <v>0</v>
      </c>
      <c r="G11" s="451">
        <f t="shared" si="0"/>
        <v>0</v>
      </c>
      <c r="H11" s="41"/>
      <c r="I11" s="453">
        <f t="shared" si="1"/>
        <v>0</v>
      </c>
    </row>
    <row r="12" spans="1:9" ht="24.6" hidden="1">
      <c r="A12" s="40" t="s">
        <v>292</v>
      </c>
      <c r="B12" s="42"/>
      <c r="C12" s="42"/>
      <c r="D12" s="42"/>
      <c r="E12" s="451">
        <f t="shared" si="2"/>
        <v>0</v>
      </c>
      <c r="F12" s="452">
        <f>工時記錄表!AI10</f>
        <v>0</v>
      </c>
      <c r="G12" s="451">
        <f t="shared" si="0"/>
        <v>0</v>
      </c>
      <c r="H12" s="41"/>
      <c r="I12" s="453">
        <f t="shared" si="1"/>
        <v>0</v>
      </c>
    </row>
    <row r="13" spans="1:9" ht="24.6" hidden="1">
      <c r="A13" s="40" t="s">
        <v>293</v>
      </c>
      <c r="B13" s="42"/>
      <c r="C13" s="42"/>
      <c r="D13" s="42"/>
      <c r="E13" s="451">
        <f t="shared" si="2"/>
        <v>0</v>
      </c>
      <c r="F13" s="452">
        <f>工時記錄表!AI11</f>
        <v>0</v>
      </c>
      <c r="G13" s="451">
        <f t="shared" si="0"/>
        <v>0</v>
      </c>
      <c r="H13" s="41"/>
      <c r="I13" s="453">
        <f t="shared" si="1"/>
        <v>0</v>
      </c>
    </row>
    <row r="14" spans="1:9" ht="24.6" hidden="1">
      <c r="A14" s="40" t="s">
        <v>294</v>
      </c>
      <c r="B14" s="42"/>
      <c r="C14" s="42"/>
      <c r="D14" s="42"/>
      <c r="E14" s="451">
        <f t="shared" si="2"/>
        <v>0</v>
      </c>
      <c r="F14" s="452">
        <f>工時記錄表!AI12</f>
        <v>0</v>
      </c>
      <c r="G14" s="451">
        <f t="shared" si="0"/>
        <v>0</v>
      </c>
      <c r="H14" s="41"/>
      <c r="I14" s="453">
        <f t="shared" si="1"/>
        <v>0</v>
      </c>
    </row>
    <row r="15" spans="1:9" ht="24.6" hidden="1">
      <c r="A15" s="40" t="s">
        <v>295</v>
      </c>
      <c r="B15" s="42"/>
      <c r="C15" s="42"/>
      <c r="D15" s="42"/>
      <c r="E15" s="451">
        <f t="shared" si="2"/>
        <v>0</v>
      </c>
      <c r="F15" s="452">
        <f>工時記錄表!AI13</f>
        <v>0</v>
      </c>
      <c r="G15" s="451">
        <f t="shared" si="0"/>
        <v>0</v>
      </c>
      <c r="H15" s="41"/>
      <c r="I15" s="453">
        <f t="shared" si="1"/>
        <v>0</v>
      </c>
    </row>
    <row r="16" spans="1:9" ht="24.6" hidden="1">
      <c r="A16" s="40" t="s">
        <v>296</v>
      </c>
      <c r="B16" s="42"/>
      <c r="C16" s="42"/>
      <c r="D16" s="42"/>
      <c r="E16" s="451">
        <f t="shared" si="2"/>
        <v>0</v>
      </c>
      <c r="F16" s="452">
        <f>工時記錄表!AI14</f>
        <v>0</v>
      </c>
      <c r="G16" s="451">
        <f t="shared" si="0"/>
        <v>0</v>
      </c>
      <c r="H16" s="41"/>
      <c r="I16" s="453">
        <f t="shared" si="1"/>
        <v>0</v>
      </c>
    </row>
    <row r="17" spans="1:9" ht="24.6" hidden="1">
      <c r="A17" s="40" t="s">
        <v>297</v>
      </c>
      <c r="B17" s="42"/>
      <c r="C17" s="42"/>
      <c r="D17" s="42"/>
      <c r="E17" s="451">
        <f t="shared" si="2"/>
        <v>0</v>
      </c>
      <c r="F17" s="452">
        <f>工時記錄表!AI15</f>
        <v>0</v>
      </c>
      <c r="G17" s="451">
        <f t="shared" si="0"/>
        <v>0</v>
      </c>
      <c r="H17" s="41"/>
      <c r="I17" s="453">
        <f t="shared" si="1"/>
        <v>0</v>
      </c>
    </row>
    <row r="18" spans="1:9" ht="24.6" hidden="1">
      <c r="A18" s="40" t="s">
        <v>298</v>
      </c>
      <c r="B18" s="42"/>
      <c r="C18" s="42"/>
      <c r="D18" s="42"/>
      <c r="E18" s="451">
        <f t="shared" si="2"/>
        <v>0</v>
      </c>
      <c r="F18" s="452">
        <f>工時記錄表!AI16</f>
        <v>0</v>
      </c>
      <c r="G18" s="451">
        <f t="shared" si="0"/>
        <v>0</v>
      </c>
      <c r="H18" s="41"/>
      <c r="I18" s="453">
        <f t="shared" si="1"/>
        <v>0</v>
      </c>
    </row>
    <row r="19" spans="1:9" ht="24.6" hidden="1">
      <c r="A19" s="40" t="s">
        <v>299</v>
      </c>
      <c r="B19" s="42"/>
      <c r="C19" s="42"/>
      <c r="D19" s="42"/>
      <c r="E19" s="451">
        <f t="shared" si="2"/>
        <v>0</v>
      </c>
      <c r="F19" s="452">
        <f>工時記錄表!AI17</f>
        <v>0</v>
      </c>
      <c r="G19" s="451">
        <f t="shared" si="0"/>
        <v>0</v>
      </c>
      <c r="H19" s="41"/>
      <c r="I19" s="453">
        <f t="shared" si="1"/>
        <v>0</v>
      </c>
    </row>
    <row r="20" spans="1:9" hidden="1">
      <c r="A20" s="40" t="s">
        <v>322</v>
      </c>
      <c r="B20" s="42"/>
      <c r="C20" s="42"/>
      <c r="D20" s="42"/>
      <c r="E20" s="451">
        <f t="shared" si="2"/>
        <v>0</v>
      </c>
      <c r="F20" s="452">
        <f>工時記錄表!AI18</f>
        <v>0</v>
      </c>
      <c r="G20" s="451">
        <f t="shared" si="0"/>
        <v>0</v>
      </c>
      <c r="H20" s="41"/>
      <c r="I20" s="453">
        <f t="shared" si="1"/>
        <v>0</v>
      </c>
    </row>
    <row r="21" spans="1:9" ht="24.6" hidden="1">
      <c r="A21" s="40" t="s">
        <v>300</v>
      </c>
      <c r="B21" s="42"/>
      <c r="C21" s="42"/>
      <c r="D21" s="42"/>
      <c r="E21" s="451">
        <f t="shared" si="2"/>
        <v>0</v>
      </c>
      <c r="F21" s="452">
        <f>工時記錄表!AI19</f>
        <v>0</v>
      </c>
      <c r="G21" s="451">
        <f t="shared" si="0"/>
        <v>0</v>
      </c>
      <c r="H21" s="41"/>
      <c r="I21" s="453">
        <f t="shared" si="1"/>
        <v>0</v>
      </c>
    </row>
    <row r="22" spans="1:9" ht="24.6" hidden="1">
      <c r="A22" s="40" t="s">
        <v>301</v>
      </c>
      <c r="B22" s="42"/>
      <c r="C22" s="42"/>
      <c r="D22" s="42"/>
      <c r="E22" s="451">
        <f t="shared" si="2"/>
        <v>0</v>
      </c>
      <c r="F22" s="452">
        <f>工時記錄表!AI20</f>
        <v>0</v>
      </c>
      <c r="G22" s="451">
        <f t="shared" si="0"/>
        <v>0</v>
      </c>
      <c r="H22" s="41"/>
      <c r="I22" s="453">
        <f t="shared" si="1"/>
        <v>0</v>
      </c>
    </row>
    <row r="23" spans="1:9" ht="24.6" hidden="1">
      <c r="A23" s="40" t="s">
        <v>302</v>
      </c>
      <c r="B23" s="42"/>
      <c r="C23" s="42"/>
      <c r="D23" s="42"/>
      <c r="E23" s="451">
        <f t="shared" si="2"/>
        <v>0</v>
      </c>
      <c r="F23" s="452">
        <f>工時記錄表!AI21</f>
        <v>0</v>
      </c>
      <c r="G23" s="451">
        <f t="shared" si="0"/>
        <v>0</v>
      </c>
      <c r="H23" s="41"/>
      <c r="I23" s="453">
        <f t="shared" si="1"/>
        <v>0</v>
      </c>
    </row>
    <row r="24" spans="1:9" ht="24.6" hidden="1">
      <c r="A24" s="40" t="s">
        <v>303</v>
      </c>
      <c r="B24" s="42"/>
      <c r="C24" s="42"/>
      <c r="D24" s="42"/>
      <c r="E24" s="451">
        <f t="shared" si="2"/>
        <v>0</v>
      </c>
      <c r="F24" s="452">
        <f>工時記錄表!AI22</f>
        <v>0</v>
      </c>
      <c r="G24" s="451">
        <f t="shared" si="0"/>
        <v>0</v>
      </c>
      <c r="H24" s="41"/>
      <c r="I24" s="453">
        <f t="shared" si="1"/>
        <v>0</v>
      </c>
    </row>
    <row r="25" spans="1:9" ht="24.6" hidden="1">
      <c r="A25" s="40" t="s">
        <v>304</v>
      </c>
      <c r="B25" s="42"/>
      <c r="C25" s="42"/>
      <c r="D25" s="42"/>
      <c r="E25" s="451">
        <f t="shared" si="2"/>
        <v>0</v>
      </c>
      <c r="F25" s="452">
        <f>工時記錄表!AI23</f>
        <v>0</v>
      </c>
      <c r="G25" s="451">
        <f t="shared" si="0"/>
        <v>0</v>
      </c>
      <c r="H25" s="41"/>
      <c r="I25" s="453">
        <f t="shared" si="1"/>
        <v>0</v>
      </c>
    </row>
    <row r="26" spans="1:9" ht="24.6" hidden="1">
      <c r="A26" s="40" t="s">
        <v>305</v>
      </c>
      <c r="B26" s="42"/>
      <c r="C26" s="42"/>
      <c r="D26" s="42"/>
      <c r="E26" s="451">
        <f t="shared" ref="E26" si="3">SUM(B26:D26)</f>
        <v>0</v>
      </c>
      <c r="F26" s="452">
        <f>工時記錄表!AI24</f>
        <v>0</v>
      </c>
      <c r="G26" s="451">
        <f t="shared" ref="G26" si="4">ROUND(E26*F26,0)</f>
        <v>0</v>
      </c>
      <c r="H26" s="41"/>
      <c r="I26" s="453">
        <f t="shared" ref="I26" si="5">SUM(G26:H26)</f>
        <v>0</v>
      </c>
    </row>
    <row r="27" spans="1:9">
      <c r="A27" s="40"/>
      <c r="B27" s="42"/>
      <c r="C27" s="42"/>
      <c r="D27" s="42"/>
      <c r="E27" s="451"/>
      <c r="F27" s="452"/>
      <c r="G27" s="451"/>
      <c r="H27" s="41"/>
      <c r="I27" s="453"/>
    </row>
    <row r="28" spans="1:9" ht="25.2" thickBot="1">
      <c r="A28" s="213" t="s">
        <v>161</v>
      </c>
      <c r="B28" s="454">
        <f>SUM(B7:B27)</f>
        <v>162200</v>
      </c>
      <c r="C28" s="454">
        <f>SUM(C7:C27)</f>
        <v>10000</v>
      </c>
      <c r="D28" s="454">
        <f>SUM(D7:D27)</f>
        <v>2000</v>
      </c>
      <c r="E28" s="454">
        <f>SUM(E7:E27)</f>
        <v>174200</v>
      </c>
      <c r="F28" s="454"/>
      <c r="G28" s="454">
        <f>SUM(G7:G27)</f>
        <v>127434</v>
      </c>
      <c r="H28" s="454">
        <f>SUM(H7:H27)</f>
        <v>1400</v>
      </c>
      <c r="I28" s="455">
        <f>ROUND(SUM(I7:I27),0)</f>
        <v>128834</v>
      </c>
    </row>
    <row r="29" spans="1:9" ht="24.6">
      <c r="A29" s="33"/>
      <c r="B29" s="43"/>
      <c r="C29" s="43"/>
      <c r="D29" s="43"/>
      <c r="E29" s="43"/>
      <c r="F29" s="43"/>
      <c r="G29" s="43"/>
      <c r="H29" s="43"/>
      <c r="I29" s="43"/>
    </row>
    <row r="30" spans="1:9">
      <c r="A30" s="44" t="s">
        <v>41</v>
      </c>
      <c r="B30" s="44"/>
      <c r="C30" s="44"/>
      <c r="D30" s="44"/>
      <c r="E30" s="44"/>
      <c r="F30" s="44"/>
      <c r="G30" s="45"/>
      <c r="H30" s="45"/>
      <c r="I30" s="45"/>
    </row>
    <row r="31" spans="1:9">
      <c r="A31" s="466" t="s">
        <v>178</v>
      </c>
      <c r="B31" s="466"/>
      <c r="C31" s="466"/>
      <c r="D31" s="466"/>
      <c r="E31" s="466"/>
      <c r="F31" s="466"/>
      <c r="G31" s="466"/>
      <c r="H31" s="466"/>
      <c r="I31" s="466"/>
    </row>
    <row r="32" spans="1:9">
      <c r="A32" s="466" t="s">
        <v>177</v>
      </c>
      <c r="B32" s="466"/>
      <c r="C32" s="466"/>
      <c r="D32" s="466"/>
      <c r="E32" s="466"/>
      <c r="F32" s="466"/>
      <c r="G32" s="466"/>
      <c r="H32" s="466"/>
      <c r="I32" s="466"/>
    </row>
    <row r="33" spans="1:9" ht="25.5" customHeight="1">
      <c r="A33" s="46"/>
    </row>
    <row r="34" spans="1:9" s="47" customFormat="1" ht="19.8">
      <c r="A34" s="148" t="s">
        <v>22</v>
      </c>
      <c r="E34" s="148" t="s">
        <v>23</v>
      </c>
      <c r="I34" s="149" t="s">
        <v>24</v>
      </c>
    </row>
    <row r="35" spans="1:9">
      <c r="A35" s="48"/>
      <c r="D35" s="49"/>
      <c r="E35" s="49"/>
      <c r="F35" s="49"/>
      <c r="G35" s="50"/>
      <c r="H35" s="51"/>
      <c r="I35" s="51"/>
    </row>
  </sheetData>
  <sheetProtection algorithmName="SHA-512" hashValue="Q+wr1m9LVI5wniQ3o0E3iPvIZ72g5JSM8z9mgRkcGd9RmBoZ6K11POMvJdUHDoDYYoEraUVGEzUXoXaFyZpOQA==" saltValue="+xSBx0bIaPgA4eHo0Tz76A==" spinCount="100000" sheet="1" formatCells="0" formatColumns="0" formatRows="0" insertRows="0"/>
  <mergeCells count="4">
    <mergeCell ref="A1:I1"/>
    <mergeCell ref="A2:I2"/>
    <mergeCell ref="A31:I31"/>
    <mergeCell ref="A32:I32"/>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2" fitToWidth="0" fitToHeight="0" orientation="landscape"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3"/>
  <dimension ref="A1:R15"/>
  <sheetViews>
    <sheetView zoomScale="70" zoomScaleNormal="70" workbookViewId="0">
      <selection activeCell="A7" sqref="A7"/>
    </sheetView>
  </sheetViews>
  <sheetFormatPr defaultColWidth="11.19921875" defaultRowHeight="24.6"/>
  <cols>
    <col min="1" max="1" width="17.59765625" style="62" customWidth="1"/>
    <col min="2" max="2" width="29.69921875" style="62" customWidth="1"/>
    <col min="3" max="3" width="19.09765625" style="62" customWidth="1"/>
    <col min="4" max="4" width="33.8984375" style="62" customWidth="1"/>
    <col min="5" max="5" width="33.09765625" style="62" bestFit="1" customWidth="1"/>
    <col min="6" max="6" width="20" style="62" customWidth="1"/>
    <col min="7" max="7" width="11.19921875" style="62" customWidth="1"/>
    <col min="8" max="16384" width="11.19921875" style="62"/>
  </cols>
  <sheetData>
    <row r="1" spans="1:18">
      <c r="A1" s="465" t="str">
        <f>計畫經費彙總表!A1</f>
        <v>××股份有限公司</v>
      </c>
      <c r="B1" s="465"/>
      <c r="C1" s="465"/>
      <c r="D1" s="465"/>
      <c r="E1" s="465"/>
      <c r="F1" s="465"/>
    </row>
    <row r="2" spans="1:18">
      <c r="A2" s="465" t="s">
        <v>271</v>
      </c>
      <c r="B2" s="465"/>
      <c r="C2" s="465"/>
      <c r="D2" s="465"/>
      <c r="E2" s="465"/>
      <c r="F2" s="465"/>
    </row>
    <row r="3" spans="1:18" ht="25.2" thickBot="1">
      <c r="A3" s="246"/>
      <c r="B3" s="246"/>
      <c r="C3" s="246"/>
      <c r="D3" s="246"/>
      <c r="E3" s="246" t="s">
        <v>25</v>
      </c>
      <c r="F3" s="246"/>
    </row>
    <row r="4" spans="1:18" s="63" customFormat="1" ht="49.2">
      <c r="A4" s="247" t="s">
        <v>42</v>
      </c>
      <c r="B4" s="248" t="s">
        <v>43</v>
      </c>
      <c r="C4" s="248" t="s">
        <v>44</v>
      </c>
      <c r="D4" s="248" t="s">
        <v>45</v>
      </c>
      <c r="E4" s="249" t="s">
        <v>46</v>
      </c>
      <c r="F4" s="250" t="s">
        <v>47</v>
      </c>
    </row>
    <row r="5" spans="1:18">
      <c r="A5" s="150" t="s">
        <v>37</v>
      </c>
      <c r="B5" s="244"/>
      <c r="C5" s="243"/>
      <c r="D5" s="244"/>
      <c r="E5" s="151">
        <v>200</v>
      </c>
      <c r="F5" s="400"/>
    </row>
    <row r="6" spans="1:18">
      <c r="A6" s="150" t="s">
        <v>38</v>
      </c>
      <c r="B6" s="244"/>
      <c r="C6" s="243"/>
      <c r="D6" s="244"/>
      <c r="E6" s="151">
        <v>300</v>
      </c>
      <c r="F6" s="400"/>
    </row>
    <row r="7" spans="1:18">
      <c r="A7" s="150" t="s">
        <v>39</v>
      </c>
      <c r="B7" s="244"/>
      <c r="C7" s="243"/>
      <c r="D7" s="244"/>
      <c r="E7" s="151">
        <v>400</v>
      </c>
      <c r="F7" s="400"/>
    </row>
    <row r="8" spans="1:18">
      <c r="A8" s="150" t="s">
        <v>40</v>
      </c>
      <c r="B8" s="244"/>
      <c r="C8" s="243"/>
      <c r="D8" s="244"/>
      <c r="E8" s="151">
        <v>500</v>
      </c>
      <c r="F8" s="400"/>
    </row>
    <row r="9" spans="1:18">
      <c r="A9" s="155"/>
      <c r="B9" s="244"/>
      <c r="C9" s="243"/>
      <c r="D9" s="244"/>
      <c r="E9" s="151"/>
      <c r="F9" s="400"/>
    </row>
    <row r="10" spans="1:18">
      <c r="A10" s="155"/>
      <c r="B10" s="244"/>
      <c r="C10" s="243"/>
      <c r="D10" s="244"/>
      <c r="E10" s="151"/>
      <c r="F10" s="400"/>
    </row>
    <row r="11" spans="1:18" ht="25.2" thickBot="1">
      <c r="A11" s="214" t="s">
        <v>161</v>
      </c>
      <c r="B11" s="396"/>
      <c r="C11" s="397"/>
      <c r="D11" s="396"/>
      <c r="E11" s="398">
        <f>ROUND(SUM(E5:E10),0)</f>
        <v>1400</v>
      </c>
      <c r="F11" s="399"/>
    </row>
    <row r="12" spans="1:18">
      <c r="A12" s="33"/>
      <c r="B12" s="64"/>
      <c r="C12" s="64"/>
      <c r="D12" s="64"/>
      <c r="E12" s="64"/>
    </row>
    <row r="13" spans="1:18" s="11" customFormat="1" ht="17.399999999999999">
      <c r="A13" s="65" t="s">
        <v>22</v>
      </c>
      <c r="C13" s="65" t="s">
        <v>23</v>
      </c>
      <c r="E13" s="66" t="s">
        <v>24</v>
      </c>
    </row>
    <row r="14" spans="1:18">
      <c r="D14" s="67"/>
      <c r="E14" s="67"/>
    </row>
    <row r="15" spans="1:18">
      <c r="A15" s="68"/>
      <c r="C15" s="69"/>
      <c r="D15" s="67"/>
      <c r="E15" s="70"/>
      <c r="G15" s="68"/>
      <c r="R15" s="71"/>
    </row>
  </sheetData>
  <sheetProtection algorithmName="SHA-512" hashValue="l04HlvPafaCrxial4lffGOYAQHr+v8G8Mo4+iMW9XM8ovQWECwQPsJql6rdHEoSsh3LjYy90qxLyuzaQOTKE8g==" saltValue="I1WDtwdb9b+sM1sb2dhSRQ==" spinCount="100000" sheet="1" formatCells="0" formatColumns="0" formatRows="0" insertRows="0"/>
  <mergeCells count="2">
    <mergeCell ref="A1:F1"/>
    <mergeCell ref="A2:F2"/>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68" fitToWidth="0" fitToHeight="0" orientation="landscape"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4"/>
  <dimension ref="A1:F23"/>
  <sheetViews>
    <sheetView zoomScale="70" zoomScaleNormal="70" zoomScaleSheetLayoutView="85" workbookViewId="0">
      <selection sqref="A1:F1"/>
    </sheetView>
  </sheetViews>
  <sheetFormatPr defaultColWidth="11.19921875" defaultRowHeight="15.6"/>
  <cols>
    <col min="1" max="1" width="25.69921875" style="72" customWidth="1"/>
    <col min="2" max="2" width="18.19921875" style="72" customWidth="1"/>
    <col min="3" max="3" width="23.19921875" style="72" customWidth="1"/>
    <col min="4" max="4" width="24.59765625" style="72" customWidth="1"/>
    <col min="5" max="5" width="31.19921875" style="72" customWidth="1"/>
    <col min="6" max="6" width="11.19921875" style="72" customWidth="1"/>
    <col min="7" max="16384" width="11.19921875" style="72"/>
  </cols>
  <sheetData>
    <row r="1" spans="1:5" s="10" customFormat="1" ht="33" customHeight="1">
      <c r="A1" s="465" t="str">
        <f>計畫經費彙總表!A1</f>
        <v>××股份有限公司</v>
      </c>
      <c r="B1" s="465"/>
      <c r="C1" s="465"/>
      <c r="D1" s="465"/>
      <c r="E1" s="465"/>
    </row>
    <row r="2" spans="1:5" s="10" customFormat="1" ht="30" customHeight="1">
      <c r="A2" s="461" t="s">
        <v>210</v>
      </c>
      <c r="B2" s="461"/>
      <c r="C2" s="461"/>
      <c r="D2" s="461"/>
      <c r="E2" s="461"/>
    </row>
    <row r="3" spans="1:5" ht="16.2">
      <c r="A3" s="2"/>
      <c r="B3" s="2"/>
      <c r="C3" s="2"/>
      <c r="D3" s="2"/>
      <c r="E3" s="3" t="s">
        <v>25</v>
      </c>
    </row>
    <row r="4" spans="1:5" s="73" customFormat="1" ht="24.75" customHeight="1" thickBot="1">
      <c r="A4" s="61" t="s">
        <v>48</v>
      </c>
      <c r="B4" s="78" t="s">
        <v>26</v>
      </c>
      <c r="C4" s="78" t="s">
        <v>27</v>
      </c>
      <c r="D4" s="78" t="s">
        <v>49</v>
      </c>
      <c r="E4" s="4" t="s">
        <v>50</v>
      </c>
    </row>
    <row r="5" spans="1:5" ht="24.75" customHeight="1">
      <c r="A5" s="79"/>
      <c r="B5" s="80"/>
      <c r="C5" s="80"/>
      <c r="D5" s="80"/>
      <c r="E5" s="81"/>
    </row>
    <row r="6" spans="1:5" ht="24.75" customHeight="1">
      <c r="A6" s="152" t="s">
        <v>51</v>
      </c>
      <c r="B6" s="153"/>
      <c r="C6" s="153"/>
      <c r="D6" s="153"/>
      <c r="E6" s="154">
        <v>10000</v>
      </c>
    </row>
    <row r="7" spans="1:5" ht="24.75" customHeight="1">
      <c r="A7" s="152" t="s">
        <v>52</v>
      </c>
      <c r="B7" s="153"/>
      <c r="C7" s="153"/>
      <c r="D7" s="153"/>
      <c r="E7" s="154">
        <v>10000</v>
      </c>
    </row>
    <row r="8" spans="1:5" ht="24.75" customHeight="1">
      <c r="A8" s="152">
        <v>3</v>
      </c>
      <c r="B8" s="153"/>
      <c r="C8" s="153"/>
      <c r="D8" s="153"/>
      <c r="E8" s="154"/>
    </row>
    <row r="9" spans="1:5" ht="24.75" customHeight="1">
      <c r="A9" s="152">
        <v>4</v>
      </c>
      <c r="B9" s="153"/>
      <c r="C9" s="153"/>
      <c r="D9" s="153"/>
      <c r="E9" s="154"/>
    </row>
    <row r="10" spans="1:5" ht="24.75" customHeight="1">
      <c r="A10" s="152">
        <v>5</v>
      </c>
      <c r="B10" s="153"/>
      <c r="C10" s="153"/>
      <c r="D10" s="153"/>
      <c r="E10" s="154"/>
    </row>
    <row r="11" spans="1:5" ht="24.75" customHeight="1">
      <c r="A11" s="152"/>
      <c r="B11" s="153"/>
      <c r="C11" s="153"/>
      <c r="D11" s="153"/>
      <c r="E11" s="154"/>
    </row>
    <row r="12" spans="1:5" ht="24.75" customHeight="1">
      <c r="A12" s="152"/>
      <c r="B12" s="153"/>
      <c r="C12" s="153"/>
      <c r="D12" s="153"/>
      <c r="E12" s="154"/>
    </row>
    <row r="13" spans="1:5" ht="24.75" customHeight="1">
      <c r="A13" s="152"/>
      <c r="B13" s="153"/>
      <c r="C13" s="153"/>
      <c r="D13" s="153"/>
      <c r="E13" s="154"/>
    </row>
    <row r="14" spans="1:5" ht="24.75" customHeight="1">
      <c r="A14" s="152"/>
      <c r="B14" s="153"/>
      <c r="C14" s="153"/>
      <c r="D14" s="153"/>
      <c r="E14" s="154"/>
    </row>
    <row r="15" spans="1:5" ht="24.75" customHeight="1" thickBot="1">
      <c r="A15" s="215" t="s">
        <v>161</v>
      </c>
      <c r="B15" s="401"/>
      <c r="C15" s="401"/>
      <c r="D15" s="401"/>
      <c r="E15" s="402">
        <f>ROUND(SUM(E6:E14),0)</f>
        <v>20000</v>
      </c>
    </row>
    <row r="17" spans="1:6" s="74" customFormat="1" ht="16.2">
      <c r="A17" s="467" t="s">
        <v>226</v>
      </c>
      <c r="B17" s="467"/>
      <c r="C17" s="467"/>
      <c r="D17" s="467"/>
      <c r="E17" s="467"/>
    </row>
    <row r="18" spans="1:6" s="74" customFormat="1" ht="16.2">
      <c r="A18" s="467" t="s">
        <v>227</v>
      </c>
      <c r="B18" s="467"/>
      <c r="C18" s="467"/>
      <c r="D18" s="467"/>
      <c r="E18" s="467"/>
      <c r="F18" s="403"/>
    </row>
    <row r="19" spans="1:6" s="74" customFormat="1" ht="16.2">
      <c r="A19" s="10" t="s">
        <v>53</v>
      </c>
      <c r="B19" s="72"/>
      <c r="C19" s="72"/>
      <c r="D19" s="72"/>
      <c r="E19" s="72"/>
    </row>
    <row r="20" spans="1:6" s="74" customFormat="1" ht="19.8">
      <c r="A20" s="75"/>
    </row>
    <row r="21" spans="1:6" s="11" customFormat="1" ht="17.399999999999999">
      <c r="A21" s="65" t="s">
        <v>22</v>
      </c>
      <c r="C21" s="65" t="s">
        <v>23</v>
      </c>
      <c r="E21" s="66" t="s">
        <v>24</v>
      </c>
    </row>
    <row r="22" spans="1:6" s="74" customFormat="1" ht="16.8">
      <c r="A22" s="76"/>
    </row>
    <row r="23" spans="1:6" ht="16.8">
      <c r="C23" s="77"/>
    </row>
  </sheetData>
  <sheetProtection algorithmName="SHA-512" hashValue="xYb4L0A+nwo7450bv7b3pdYncbuWdBkr9pODQclNMZ/xx76VdjX2WVLMk7HHV5EaZYBNg9b+/NusLPgnAj7FHA==" saltValue="MP5HRbjjEQ5lNbmjL4wTgA==" spinCount="100000" sheet="1" formatCells="0" formatColumns="0" formatRows="0" insertRows="0"/>
  <mergeCells count="4">
    <mergeCell ref="A1:E1"/>
    <mergeCell ref="A2:E2"/>
    <mergeCell ref="A17:E17"/>
    <mergeCell ref="A18:E18"/>
  </mergeCells>
  <phoneticPr fontId="9" type="noConversion"/>
  <printOptions horizontalCentered="1" verticalCentered="1"/>
  <pageMargins left="0.19685039370078741" right="0.15748031496062992" top="0.39370078740157483" bottom="0.39370078740157483" header="0.27559055118110237" footer="0.15748031496062992"/>
  <pageSetup paperSize="9" fitToWidth="0" fitToHeight="0" orientation="landscape"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5"/>
  <dimension ref="A1:AJ32"/>
  <sheetViews>
    <sheetView zoomScale="80" zoomScaleNormal="80" zoomScaleSheetLayoutView="73" workbookViewId="0">
      <selection activeCell="O38" sqref="O38"/>
    </sheetView>
  </sheetViews>
  <sheetFormatPr defaultColWidth="11.19921875" defaultRowHeight="15.6"/>
  <cols>
    <col min="1" max="1" width="10.09765625" style="86" customWidth="1"/>
    <col min="2" max="2" width="3.69921875" style="72" customWidth="1"/>
    <col min="3" max="3" width="3.59765625" style="72" customWidth="1"/>
    <col min="4" max="4" width="4.59765625" style="72" customWidth="1"/>
    <col min="5" max="7" width="3.69921875" style="72" customWidth="1"/>
    <col min="8" max="8" width="4.5" style="72" customWidth="1"/>
    <col min="9" max="9" width="4.69921875" style="72" customWidth="1"/>
    <col min="10" max="10" width="3.69921875" style="72" customWidth="1"/>
    <col min="11" max="12" width="3.59765625" style="72" customWidth="1"/>
    <col min="13" max="18" width="4.19921875" style="72" customWidth="1"/>
    <col min="19" max="19" width="5" style="72" customWidth="1"/>
    <col min="20" max="32" width="4.19921875" style="72" customWidth="1"/>
    <col min="33" max="33" width="5.09765625" style="72" customWidth="1"/>
    <col min="34" max="34" width="6.5" style="72" customWidth="1"/>
    <col min="35" max="35" width="8.19921875" style="72" bestFit="1" customWidth="1"/>
    <col min="36" max="36" width="11.19921875" style="72" customWidth="1"/>
    <col min="37" max="16384" width="11.19921875" style="72"/>
  </cols>
  <sheetData>
    <row r="1" spans="1:36" s="10" customFormat="1" ht="22.5" customHeight="1">
      <c r="A1" s="468" t="str">
        <f>計畫經費彙總表!A1</f>
        <v>××股份有限公司</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row>
    <row r="2" spans="1:36" s="10" customFormat="1" ht="30" customHeight="1">
      <c r="A2" s="469" t="s">
        <v>272</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352"/>
    </row>
    <row r="3" spans="1:36" s="82" customFormat="1" ht="45" customHeight="1">
      <c r="A3" s="280" t="s">
        <v>48</v>
      </c>
      <c r="B3" s="281">
        <v>1</v>
      </c>
      <c r="C3" s="281">
        <v>2</v>
      </c>
      <c r="D3" s="281">
        <v>3</v>
      </c>
      <c r="E3" s="281">
        <v>4</v>
      </c>
      <c r="F3" s="281">
        <v>5</v>
      </c>
      <c r="G3" s="281">
        <v>6</v>
      </c>
      <c r="H3" s="281">
        <v>7</v>
      </c>
      <c r="I3" s="281">
        <v>8</v>
      </c>
      <c r="J3" s="281">
        <v>9</v>
      </c>
      <c r="K3" s="281">
        <v>10</v>
      </c>
      <c r="L3" s="281">
        <v>11</v>
      </c>
      <c r="M3" s="281">
        <v>12</v>
      </c>
      <c r="N3" s="281">
        <v>13</v>
      </c>
      <c r="O3" s="281">
        <v>14</v>
      </c>
      <c r="P3" s="281">
        <v>15</v>
      </c>
      <c r="Q3" s="281">
        <v>16</v>
      </c>
      <c r="R3" s="281">
        <v>17</v>
      </c>
      <c r="S3" s="281">
        <v>18</v>
      </c>
      <c r="T3" s="281">
        <v>19</v>
      </c>
      <c r="U3" s="281">
        <v>20</v>
      </c>
      <c r="V3" s="281">
        <v>21</v>
      </c>
      <c r="W3" s="281">
        <v>22</v>
      </c>
      <c r="X3" s="281">
        <v>23</v>
      </c>
      <c r="Y3" s="281">
        <v>24</v>
      </c>
      <c r="Z3" s="281">
        <v>25</v>
      </c>
      <c r="AA3" s="281">
        <v>26</v>
      </c>
      <c r="AB3" s="281">
        <v>27</v>
      </c>
      <c r="AC3" s="282">
        <v>28</v>
      </c>
      <c r="AD3" s="282">
        <v>29</v>
      </c>
      <c r="AE3" s="282">
        <v>30</v>
      </c>
      <c r="AF3" s="282">
        <v>31</v>
      </c>
      <c r="AG3" s="280" t="s">
        <v>54</v>
      </c>
      <c r="AH3" s="283" t="s">
        <v>55</v>
      </c>
      <c r="AI3" s="284" t="s">
        <v>56</v>
      </c>
      <c r="AJ3" s="285" t="s">
        <v>57</v>
      </c>
    </row>
    <row r="4" spans="1:36" s="83" customFormat="1" ht="15" customHeight="1">
      <c r="A4" s="286"/>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8"/>
      <c r="AD4" s="288"/>
      <c r="AE4" s="288"/>
      <c r="AF4" s="288"/>
      <c r="AG4" s="289"/>
      <c r="AH4" s="289"/>
      <c r="AI4" s="290"/>
      <c r="AJ4" s="291"/>
    </row>
    <row r="5" spans="1:36">
      <c r="A5" s="292" t="s">
        <v>58</v>
      </c>
      <c r="B5" s="293"/>
      <c r="C5" s="293"/>
      <c r="D5" s="293">
        <v>8</v>
      </c>
      <c r="E5" s="293">
        <v>8</v>
      </c>
      <c r="F5" s="293">
        <v>8</v>
      </c>
      <c r="G5" s="293">
        <v>8</v>
      </c>
      <c r="H5" s="293">
        <v>8</v>
      </c>
      <c r="I5" s="293"/>
      <c r="J5" s="293"/>
      <c r="K5" s="293">
        <v>8</v>
      </c>
      <c r="L5" s="293">
        <v>8</v>
      </c>
      <c r="M5" s="293">
        <v>8</v>
      </c>
      <c r="N5" s="293">
        <v>8</v>
      </c>
      <c r="O5" s="293">
        <v>4</v>
      </c>
      <c r="P5" s="293"/>
      <c r="Q5" s="293"/>
      <c r="R5" s="293">
        <v>8</v>
      </c>
      <c r="S5" s="293">
        <v>8</v>
      </c>
      <c r="T5" s="293">
        <v>8</v>
      </c>
      <c r="U5" s="293">
        <v>4</v>
      </c>
      <c r="V5" s="293">
        <v>4.8</v>
      </c>
      <c r="W5" s="293"/>
      <c r="X5" s="293"/>
      <c r="Y5" s="293"/>
      <c r="Z5" s="293"/>
      <c r="AA5" s="293"/>
      <c r="AB5" s="293"/>
      <c r="AC5" s="293"/>
      <c r="AD5" s="293"/>
      <c r="AE5" s="293"/>
      <c r="AF5" s="293"/>
      <c r="AG5" s="404">
        <f>SUM(B5:AF5)</f>
        <v>108.8</v>
      </c>
      <c r="AH5" s="293">
        <v>160</v>
      </c>
      <c r="AI5" s="405">
        <f>AG5/AH5</f>
        <v>0.67999999999999994</v>
      </c>
      <c r="AJ5" s="294"/>
    </row>
    <row r="6" spans="1:36">
      <c r="A6" s="292" t="s">
        <v>59</v>
      </c>
      <c r="B6" s="293"/>
      <c r="C6" s="293"/>
      <c r="D6" s="293">
        <v>8</v>
      </c>
      <c r="E6" s="293">
        <v>8</v>
      </c>
      <c r="F6" s="293">
        <v>8</v>
      </c>
      <c r="G6" s="293">
        <v>8</v>
      </c>
      <c r="H6" s="293">
        <v>8</v>
      </c>
      <c r="I6" s="293"/>
      <c r="J6" s="293"/>
      <c r="K6" s="293">
        <v>8</v>
      </c>
      <c r="L6" s="293">
        <v>8</v>
      </c>
      <c r="M6" s="293">
        <v>8</v>
      </c>
      <c r="N6" s="293">
        <v>8</v>
      </c>
      <c r="O6" s="293">
        <v>8</v>
      </c>
      <c r="P6" s="293"/>
      <c r="Q6" s="293"/>
      <c r="R6" s="293">
        <v>8</v>
      </c>
      <c r="S6" s="293">
        <v>8</v>
      </c>
      <c r="T6" s="293">
        <v>8</v>
      </c>
      <c r="U6" s="293">
        <v>8</v>
      </c>
      <c r="V6" s="293">
        <v>8</v>
      </c>
      <c r="W6" s="293"/>
      <c r="X6" s="293"/>
      <c r="Y6" s="293">
        <v>8</v>
      </c>
      <c r="Z6" s="293">
        <v>8</v>
      </c>
      <c r="AA6" s="293">
        <v>8</v>
      </c>
      <c r="AB6" s="293">
        <v>8</v>
      </c>
      <c r="AC6" s="293">
        <v>8</v>
      </c>
      <c r="AD6" s="293"/>
      <c r="AE6" s="293"/>
      <c r="AF6" s="293"/>
      <c r="AG6" s="404">
        <f>SUM(B6:AF6)</f>
        <v>160</v>
      </c>
      <c r="AH6" s="293">
        <v>160</v>
      </c>
      <c r="AI6" s="405">
        <f>AG6/AH6</f>
        <v>1</v>
      </c>
      <c r="AJ6" s="294"/>
    </row>
    <row r="7" spans="1:36">
      <c r="A7" s="292" t="s">
        <v>60</v>
      </c>
      <c r="B7" s="293"/>
      <c r="C7" s="293"/>
      <c r="D7" s="293">
        <v>4</v>
      </c>
      <c r="E7" s="293">
        <v>4</v>
      </c>
      <c r="F7" s="293">
        <v>4</v>
      </c>
      <c r="G7" s="293">
        <v>4</v>
      </c>
      <c r="H7" s="293">
        <v>4</v>
      </c>
      <c r="I7" s="293"/>
      <c r="J7" s="293"/>
      <c r="K7" s="293">
        <v>4</v>
      </c>
      <c r="L7" s="293">
        <v>4</v>
      </c>
      <c r="M7" s="293">
        <v>4</v>
      </c>
      <c r="N7" s="293">
        <v>4</v>
      </c>
      <c r="O7" s="293">
        <v>4</v>
      </c>
      <c r="P7" s="293"/>
      <c r="Q7" s="293"/>
      <c r="R7" s="293">
        <v>4</v>
      </c>
      <c r="S7" s="293">
        <v>4</v>
      </c>
      <c r="T7" s="293">
        <v>4</v>
      </c>
      <c r="U7" s="293">
        <v>4</v>
      </c>
      <c r="V7" s="293">
        <v>4</v>
      </c>
      <c r="W7" s="293"/>
      <c r="X7" s="293"/>
      <c r="Y7" s="293">
        <v>4</v>
      </c>
      <c r="Z7" s="293">
        <v>4</v>
      </c>
      <c r="AA7" s="293">
        <v>4</v>
      </c>
      <c r="AB7" s="293">
        <v>4</v>
      </c>
      <c r="AC7" s="293">
        <v>4</v>
      </c>
      <c r="AD7" s="293"/>
      <c r="AE7" s="293"/>
      <c r="AF7" s="293"/>
      <c r="AG7" s="404">
        <f>SUM(B7:AF7)</f>
        <v>80</v>
      </c>
      <c r="AH7" s="293">
        <v>160</v>
      </c>
      <c r="AI7" s="405">
        <f>AG7/AH7</f>
        <v>0.5</v>
      </c>
      <c r="AJ7" s="294"/>
    </row>
    <row r="8" spans="1:36">
      <c r="A8" s="292" t="s">
        <v>61</v>
      </c>
      <c r="B8" s="293"/>
      <c r="C8" s="293"/>
      <c r="D8" s="293">
        <v>8</v>
      </c>
      <c r="E8" s="293">
        <v>8</v>
      </c>
      <c r="F8" s="293">
        <v>8</v>
      </c>
      <c r="G8" s="293">
        <v>8</v>
      </c>
      <c r="H8" s="293">
        <v>8</v>
      </c>
      <c r="I8" s="293"/>
      <c r="J8" s="293"/>
      <c r="K8" s="293">
        <v>8</v>
      </c>
      <c r="L8" s="293">
        <v>8</v>
      </c>
      <c r="M8" s="293">
        <v>8</v>
      </c>
      <c r="N8" s="293">
        <v>8</v>
      </c>
      <c r="O8" s="293">
        <v>8</v>
      </c>
      <c r="P8" s="293"/>
      <c r="Q8" s="293"/>
      <c r="R8" s="293">
        <v>4</v>
      </c>
      <c r="S8" s="293">
        <v>4</v>
      </c>
      <c r="T8" s="293">
        <v>4</v>
      </c>
      <c r="U8" s="293">
        <v>4</v>
      </c>
      <c r="V8" s="293">
        <v>4</v>
      </c>
      <c r="W8" s="293"/>
      <c r="X8" s="293"/>
      <c r="Y8" s="293">
        <v>4</v>
      </c>
      <c r="Z8" s="293">
        <v>4</v>
      </c>
      <c r="AA8" s="293">
        <v>4</v>
      </c>
      <c r="AB8" s="293">
        <v>4</v>
      </c>
      <c r="AC8" s="293">
        <v>4</v>
      </c>
      <c r="AD8" s="293"/>
      <c r="AE8" s="293"/>
      <c r="AF8" s="293"/>
      <c r="AG8" s="404">
        <f>SUM(B8:AF8)</f>
        <v>120</v>
      </c>
      <c r="AH8" s="293">
        <v>160</v>
      </c>
      <c r="AI8" s="405">
        <f>AG8/AH8</f>
        <v>0.75</v>
      </c>
      <c r="AJ8" s="294"/>
    </row>
    <row r="9" spans="1:36" ht="17.25" hidden="1" customHeight="1">
      <c r="A9" s="292" t="s">
        <v>306</v>
      </c>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404">
        <f t="shared" ref="AG9:AG23" si="0">SUM(B9:AF9)</f>
        <v>0</v>
      </c>
      <c r="AH9" s="293">
        <v>160</v>
      </c>
      <c r="AI9" s="405">
        <f t="shared" ref="AI9:AI23" si="1">AG9/AH9</f>
        <v>0</v>
      </c>
      <c r="AJ9" s="294"/>
    </row>
    <row r="10" spans="1:36" ht="17.25" hidden="1" customHeight="1">
      <c r="A10" s="292" t="s">
        <v>307</v>
      </c>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404">
        <f t="shared" si="0"/>
        <v>0</v>
      </c>
      <c r="AH10" s="293">
        <v>160</v>
      </c>
      <c r="AI10" s="405">
        <f t="shared" si="1"/>
        <v>0</v>
      </c>
      <c r="AJ10" s="294"/>
    </row>
    <row r="11" spans="1:36" ht="17.25" hidden="1" customHeight="1">
      <c r="A11" s="292" t="s">
        <v>308</v>
      </c>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404">
        <f t="shared" si="0"/>
        <v>0</v>
      </c>
      <c r="AH11" s="293">
        <v>160</v>
      </c>
      <c r="AI11" s="405">
        <f t="shared" si="1"/>
        <v>0</v>
      </c>
      <c r="AJ11" s="294"/>
    </row>
    <row r="12" spans="1:36" ht="17.25" hidden="1" customHeight="1">
      <c r="A12" s="292" t="s">
        <v>309</v>
      </c>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404">
        <f>SUM(B12:AF12)</f>
        <v>0</v>
      </c>
      <c r="AH12" s="293">
        <v>160</v>
      </c>
      <c r="AI12" s="405">
        <f t="shared" si="1"/>
        <v>0</v>
      </c>
      <c r="AJ12" s="294"/>
    </row>
    <row r="13" spans="1:36" ht="17.25" hidden="1" customHeight="1">
      <c r="A13" s="292" t="s">
        <v>310</v>
      </c>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404">
        <f t="shared" si="0"/>
        <v>0</v>
      </c>
      <c r="AH13" s="293">
        <v>160</v>
      </c>
      <c r="AI13" s="405">
        <f t="shared" si="1"/>
        <v>0</v>
      </c>
      <c r="AJ13" s="294"/>
    </row>
    <row r="14" spans="1:36" ht="17.25" hidden="1" customHeight="1">
      <c r="A14" s="292" t="s">
        <v>311</v>
      </c>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404">
        <f t="shared" si="0"/>
        <v>0</v>
      </c>
      <c r="AH14" s="293">
        <v>160</v>
      </c>
      <c r="AI14" s="405">
        <f t="shared" si="1"/>
        <v>0</v>
      </c>
      <c r="AJ14" s="294"/>
    </row>
    <row r="15" spans="1:36" ht="17.25" hidden="1" customHeight="1">
      <c r="A15" s="292" t="s">
        <v>312</v>
      </c>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404">
        <f t="shared" si="0"/>
        <v>0</v>
      </c>
      <c r="AH15" s="293">
        <v>160</v>
      </c>
      <c r="AI15" s="405">
        <f t="shared" si="1"/>
        <v>0</v>
      </c>
      <c r="AJ15" s="294"/>
    </row>
    <row r="16" spans="1:36" ht="15.75" hidden="1" customHeight="1">
      <c r="A16" s="292" t="s">
        <v>313</v>
      </c>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404">
        <f t="shared" si="0"/>
        <v>0</v>
      </c>
      <c r="AH16" s="293">
        <v>160</v>
      </c>
      <c r="AI16" s="405">
        <f t="shared" si="1"/>
        <v>0</v>
      </c>
      <c r="AJ16" s="294"/>
    </row>
    <row r="17" spans="1:36" hidden="1">
      <c r="A17" s="292" t="s">
        <v>314</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404">
        <f t="shared" si="0"/>
        <v>0</v>
      </c>
      <c r="AH17" s="293">
        <v>160</v>
      </c>
      <c r="AI17" s="405">
        <f t="shared" si="1"/>
        <v>0</v>
      </c>
      <c r="AJ17" s="294"/>
    </row>
    <row r="18" spans="1:36" hidden="1">
      <c r="A18" s="292" t="s">
        <v>315</v>
      </c>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404">
        <f t="shared" si="0"/>
        <v>0</v>
      </c>
      <c r="AH18" s="293">
        <v>160</v>
      </c>
      <c r="AI18" s="405">
        <f t="shared" si="1"/>
        <v>0</v>
      </c>
      <c r="AJ18" s="294"/>
    </row>
    <row r="19" spans="1:36" hidden="1">
      <c r="A19" s="292" t="s">
        <v>316</v>
      </c>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404">
        <f t="shared" si="0"/>
        <v>0</v>
      </c>
      <c r="AH19" s="293">
        <v>160</v>
      </c>
      <c r="AI19" s="405">
        <f t="shared" si="1"/>
        <v>0</v>
      </c>
      <c r="AJ19" s="294"/>
    </row>
    <row r="20" spans="1:36" ht="20.25" hidden="1" customHeight="1">
      <c r="A20" s="292" t="s">
        <v>317</v>
      </c>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404">
        <f t="shared" si="0"/>
        <v>0</v>
      </c>
      <c r="AH20" s="293">
        <v>160</v>
      </c>
      <c r="AI20" s="405">
        <f t="shared" si="1"/>
        <v>0</v>
      </c>
      <c r="AJ20" s="294"/>
    </row>
    <row r="21" spans="1:36" ht="20.25" hidden="1" customHeight="1">
      <c r="A21" s="292" t="s">
        <v>318</v>
      </c>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404">
        <f t="shared" si="0"/>
        <v>0</v>
      </c>
      <c r="AH21" s="293">
        <v>160</v>
      </c>
      <c r="AI21" s="405">
        <f t="shared" si="1"/>
        <v>0</v>
      </c>
      <c r="AJ21" s="294"/>
    </row>
    <row r="22" spans="1:36" ht="20.25" hidden="1" customHeight="1">
      <c r="A22" s="292" t="s">
        <v>319</v>
      </c>
      <c r="B22" s="293"/>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404">
        <f t="shared" si="0"/>
        <v>0</v>
      </c>
      <c r="AH22" s="293">
        <v>160</v>
      </c>
      <c r="AI22" s="405">
        <f t="shared" si="1"/>
        <v>0</v>
      </c>
      <c r="AJ22" s="294"/>
    </row>
    <row r="23" spans="1:36" ht="20.25" hidden="1" customHeight="1">
      <c r="A23" s="292" t="s">
        <v>320</v>
      </c>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404">
        <f t="shared" si="0"/>
        <v>0</v>
      </c>
      <c r="AH23" s="293">
        <v>160</v>
      </c>
      <c r="AI23" s="405">
        <f t="shared" si="1"/>
        <v>0</v>
      </c>
      <c r="AJ23" s="294"/>
    </row>
    <row r="24" spans="1:36" ht="15.75" hidden="1" customHeight="1">
      <c r="A24" s="292" t="s">
        <v>321</v>
      </c>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404">
        <f>SUM(B24:AF24)</f>
        <v>0</v>
      </c>
      <c r="AH24" s="293">
        <v>160</v>
      </c>
      <c r="AI24" s="405">
        <f>AG24/AH24</f>
        <v>0</v>
      </c>
      <c r="AJ24" s="294"/>
    </row>
    <row r="25" spans="1:36" ht="15.75" customHeight="1">
      <c r="A25" s="292"/>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404"/>
      <c r="AH25" s="293"/>
      <c r="AI25" s="405"/>
      <c r="AJ25" s="294"/>
    </row>
    <row r="26" spans="1:36" s="74" customFormat="1" ht="13.8">
      <c r="A26" s="9"/>
    </row>
    <row r="27" spans="1:36" s="74" customFormat="1" ht="13.8">
      <c r="A27" s="9" t="s">
        <v>62</v>
      </c>
    </row>
    <row r="28" spans="1:36" s="74" customFormat="1" ht="13.8">
      <c r="A28" s="9" t="s">
        <v>63</v>
      </c>
    </row>
    <row r="29" spans="1:36" s="74" customFormat="1" ht="13.8">
      <c r="A29" s="9" t="s">
        <v>64</v>
      </c>
    </row>
    <row r="30" spans="1:36">
      <c r="A30" s="279" t="s">
        <v>65</v>
      </c>
    </row>
    <row r="31" spans="1:36" ht="16.8">
      <c r="A31" s="279"/>
      <c r="B31" s="272"/>
      <c r="C31" s="273"/>
      <c r="D31" s="272"/>
      <c r="E31" s="272"/>
      <c r="G31" s="274"/>
      <c r="H31" s="272"/>
      <c r="J31" s="272"/>
      <c r="K31" s="272"/>
      <c r="M31" s="273"/>
      <c r="X31" s="275"/>
    </row>
    <row r="32" spans="1:36" s="85" customFormat="1" ht="17.399999999999999">
      <c r="A32" s="277"/>
      <c r="E32" s="276" t="s">
        <v>22</v>
      </c>
      <c r="I32" s="277"/>
      <c r="S32" s="276" t="s">
        <v>23</v>
      </c>
      <c r="AD32" s="278" t="s">
        <v>24</v>
      </c>
    </row>
  </sheetData>
  <sheetProtection algorithmName="SHA-512" hashValue="Fnu2pmVcsdG2Gkpdeyuz9sPpP+5GGQDIO8+0ro4ENG4UDZDEWKYO+jQA5sw1ueN6NOmFqO9waRxn9oooZPE1yQ==" saltValue="OVToKgef0ZRVKW5DcxPmvA==" spinCount="100000" sheet="1" formatCells="0" formatColumns="0" formatRows="0" insertRows="0"/>
  <mergeCells count="2">
    <mergeCell ref="A1:AJ1"/>
    <mergeCell ref="A2:AI2"/>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9" fitToWidth="0" fitToHeight="0" orientation="landscape"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工作表6"/>
  <dimension ref="A1:J38"/>
  <sheetViews>
    <sheetView zoomScale="70" zoomScaleNormal="70" zoomScaleSheetLayoutView="87" workbookViewId="0">
      <selection activeCell="J27" sqref="J27"/>
    </sheetView>
  </sheetViews>
  <sheetFormatPr defaultColWidth="11.19921875" defaultRowHeight="16.2"/>
  <cols>
    <col min="1" max="1" width="13.19921875" style="72" customWidth="1"/>
    <col min="2" max="2" width="13.69921875" style="72" customWidth="1"/>
    <col min="3" max="3" width="15" style="72" customWidth="1"/>
    <col min="4" max="4" width="15.09765625" style="72" customWidth="1"/>
    <col min="5" max="5" width="10.09765625" style="72" bestFit="1" customWidth="1"/>
    <col min="6" max="6" width="16.19921875" style="10" customWidth="1"/>
    <col min="7" max="7" width="27.09765625" style="72" customWidth="1"/>
    <col min="8" max="8" width="7.59765625" style="86" customWidth="1"/>
    <col min="9" max="9" width="30.59765625" style="72" customWidth="1"/>
    <col min="10" max="10" width="27.5" style="72" customWidth="1"/>
    <col min="11" max="11" width="11.19921875" style="72" customWidth="1"/>
    <col min="12" max="12" width="11.09765625" style="72" customWidth="1"/>
    <col min="13" max="13" width="11.19921875" style="72" customWidth="1"/>
    <col min="14" max="16384" width="11.19921875" style="72"/>
  </cols>
  <sheetData>
    <row r="1" spans="1:10" s="10" customFormat="1" ht="21.75" customHeight="1">
      <c r="A1" s="468" t="str">
        <f>計畫經費彙總表!A1</f>
        <v>××股份有限公司</v>
      </c>
      <c r="B1" s="468"/>
      <c r="C1" s="468"/>
      <c r="D1" s="468"/>
      <c r="E1" s="468"/>
      <c r="F1" s="468"/>
      <c r="G1" s="468"/>
      <c r="H1" s="468"/>
      <c r="I1" s="468"/>
      <c r="J1" s="468"/>
    </row>
    <row r="2" spans="1:10" s="10" customFormat="1" ht="22.2">
      <c r="A2" s="461" t="s">
        <v>211</v>
      </c>
      <c r="B2" s="461"/>
      <c r="C2" s="461"/>
      <c r="D2" s="461"/>
      <c r="E2" s="461"/>
      <c r="F2" s="461"/>
      <c r="G2" s="461"/>
      <c r="H2" s="461"/>
      <c r="I2" s="461"/>
      <c r="J2" s="461"/>
    </row>
    <row r="3" spans="1:10">
      <c r="A3" s="2"/>
      <c r="B3" s="2"/>
      <c r="C3" s="2"/>
      <c r="D3" s="2"/>
      <c r="E3" s="2"/>
      <c r="F3" s="2"/>
      <c r="G3" s="2"/>
      <c r="H3" s="2"/>
      <c r="I3" s="2"/>
      <c r="J3" s="3" t="s">
        <v>25</v>
      </c>
    </row>
    <row r="4" spans="1:10" s="87" customFormat="1" ht="45.45" customHeight="1" thickBot="1">
      <c r="A4" s="5" t="s">
        <v>26</v>
      </c>
      <c r="B4" s="6" t="s">
        <v>66</v>
      </c>
      <c r="C4" s="7" t="s">
        <v>67</v>
      </c>
      <c r="D4" s="7" t="s">
        <v>68</v>
      </c>
      <c r="E4" s="6" t="s">
        <v>69</v>
      </c>
      <c r="F4" s="7" t="s">
        <v>70</v>
      </c>
      <c r="G4" s="7" t="s">
        <v>71</v>
      </c>
      <c r="H4" s="6" t="s">
        <v>72</v>
      </c>
      <c r="I4" s="6" t="s">
        <v>73</v>
      </c>
      <c r="J4" s="8" t="s">
        <v>74</v>
      </c>
    </row>
    <row r="5" spans="1:10" ht="18" customHeight="1">
      <c r="A5" s="88"/>
      <c r="B5" s="89"/>
      <c r="C5" s="89"/>
      <c r="D5" s="89"/>
      <c r="E5" s="89"/>
      <c r="F5" s="90"/>
      <c r="G5" s="89"/>
      <c r="H5" s="91"/>
      <c r="I5" s="89"/>
      <c r="J5" s="92"/>
    </row>
    <row r="6" spans="1:10">
      <c r="A6" s="216" t="s">
        <v>229</v>
      </c>
      <c r="B6" s="161">
        <v>1150422002</v>
      </c>
      <c r="C6" s="161" t="s">
        <v>230</v>
      </c>
      <c r="D6" s="161" t="s">
        <v>75</v>
      </c>
      <c r="E6" s="158" t="s">
        <v>76</v>
      </c>
      <c r="F6" s="158" t="s">
        <v>77</v>
      </c>
      <c r="G6" s="158" t="s">
        <v>77</v>
      </c>
      <c r="H6" s="159">
        <v>1</v>
      </c>
      <c r="I6" s="157">
        <v>500</v>
      </c>
      <c r="J6" s="160">
        <f>ROUND(H6*I6,0)</f>
        <v>500</v>
      </c>
    </row>
    <row r="7" spans="1:10">
      <c r="A7" s="216" t="s">
        <v>231</v>
      </c>
      <c r="B7" s="161">
        <v>1150424002</v>
      </c>
      <c r="C7" s="161" t="s">
        <v>232</v>
      </c>
      <c r="D7" s="161" t="s">
        <v>78</v>
      </c>
      <c r="E7" s="158" t="s">
        <v>76</v>
      </c>
      <c r="F7" s="158" t="s">
        <v>79</v>
      </c>
      <c r="G7" s="158" t="s">
        <v>79</v>
      </c>
      <c r="H7" s="159">
        <v>3</v>
      </c>
      <c r="I7" s="157">
        <v>1000</v>
      </c>
      <c r="J7" s="160">
        <f t="shared" ref="J7:J26" si="0">ROUND(H7*I7,0)</f>
        <v>3000</v>
      </c>
    </row>
    <row r="8" spans="1:10" ht="15" customHeight="1">
      <c r="A8" s="216"/>
      <c r="B8" s="161"/>
      <c r="C8" s="161"/>
      <c r="D8" s="161"/>
      <c r="E8" s="158"/>
      <c r="F8" s="161"/>
      <c r="G8" s="158"/>
      <c r="H8" s="159"/>
      <c r="I8" s="157"/>
      <c r="J8" s="160">
        <f t="shared" si="0"/>
        <v>0</v>
      </c>
    </row>
    <row r="9" spans="1:10" ht="14.25" customHeight="1">
      <c r="A9" s="216"/>
      <c r="B9" s="161"/>
      <c r="C9" s="161"/>
      <c r="D9" s="161"/>
      <c r="E9" s="158"/>
      <c r="F9" s="161"/>
      <c r="G9" s="158"/>
      <c r="H9" s="159"/>
      <c r="I9" s="157"/>
      <c r="J9" s="160">
        <f t="shared" si="0"/>
        <v>0</v>
      </c>
    </row>
    <row r="10" spans="1:10" ht="15" customHeight="1">
      <c r="A10" s="176"/>
      <c r="B10" s="161"/>
      <c r="C10" s="161"/>
      <c r="D10" s="161"/>
      <c r="E10" s="161"/>
      <c r="F10" s="158"/>
      <c r="G10" s="161"/>
      <c r="H10" s="159"/>
      <c r="I10" s="156"/>
      <c r="J10" s="160">
        <f t="shared" si="0"/>
        <v>0</v>
      </c>
    </row>
    <row r="11" spans="1:10" ht="14.25" customHeight="1">
      <c r="A11" s="163"/>
      <c r="B11" s="161"/>
      <c r="C11" s="161"/>
      <c r="D11" s="161"/>
      <c r="E11" s="161"/>
      <c r="F11" s="158"/>
      <c r="G11" s="161"/>
      <c r="H11" s="159"/>
      <c r="I11" s="156"/>
      <c r="J11" s="160">
        <f t="shared" si="0"/>
        <v>0</v>
      </c>
    </row>
    <row r="12" spans="1:10" s="10" customFormat="1" ht="12.75" customHeight="1">
      <c r="A12" s="176"/>
      <c r="B12" s="158"/>
      <c r="C12" s="158"/>
      <c r="D12" s="158"/>
      <c r="E12" s="158"/>
      <c r="F12" s="158"/>
      <c r="G12" s="158"/>
      <c r="H12" s="157"/>
      <c r="I12" s="162"/>
      <c r="J12" s="160">
        <f t="shared" si="0"/>
        <v>0</v>
      </c>
    </row>
    <row r="13" spans="1:10" ht="15" customHeight="1">
      <c r="A13" s="216"/>
      <c r="B13" s="161"/>
      <c r="C13" s="161"/>
      <c r="D13" s="161"/>
      <c r="E13" s="161"/>
      <c r="F13" s="158"/>
      <c r="G13" s="161"/>
      <c r="H13" s="159"/>
      <c r="I13" s="156"/>
      <c r="J13" s="160">
        <f t="shared" si="0"/>
        <v>0</v>
      </c>
    </row>
    <row r="14" spans="1:10" ht="12.75" customHeight="1">
      <c r="A14" s="176"/>
      <c r="B14" s="161"/>
      <c r="C14" s="161"/>
      <c r="D14" s="161"/>
      <c r="E14" s="161"/>
      <c r="F14" s="158"/>
      <c r="G14" s="161"/>
      <c r="H14" s="159"/>
      <c r="I14" s="156"/>
      <c r="J14" s="160">
        <f t="shared" si="0"/>
        <v>0</v>
      </c>
    </row>
    <row r="15" spans="1:10" ht="15" customHeight="1">
      <c r="A15" s="163"/>
      <c r="B15" s="161"/>
      <c r="C15" s="161"/>
      <c r="D15" s="161"/>
      <c r="E15" s="161"/>
      <c r="F15" s="158"/>
      <c r="G15" s="161"/>
      <c r="H15" s="159"/>
      <c r="I15" s="156"/>
      <c r="J15" s="160">
        <f t="shared" si="0"/>
        <v>0</v>
      </c>
    </row>
    <row r="16" spans="1:10" ht="15" customHeight="1">
      <c r="A16" s="216"/>
      <c r="B16" s="161"/>
      <c r="C16" s="161"/>
      <c r="D16" s="161"/>
      <c r="E16" s="161"/>
      <c r="F16" s="158"/>
      <c r="G16" s="161"/>
      <c r="H16" s="159"/>
      <c r="I16" s="156"/>
      <c r="J16" s="160">
        <f t="shared" si="0"/>
        <v>0</v>
      </c>
    </row>
    <row r="17" spans="1:10" ht="13.5" customHeight="1">
      <c r="A17" s="216"/>
      <c r="B17" s="161"/>
      <c r="C17" s="161"/>
      <c r="D17" s="161"/>
      <c r="E17" s="161"/>
      <c r="F17" s="158"/>
      <c r="G17" s="161"/>
      <c r="H17" s="159"/>
      <c r="I17" s="156"/>
      <c r="J17" s="160">
        <f t="shared" si="0"/>
        <v>0</v>
      </c>
    </row>
    <row r="18" spans="1:10" ht="15.75" customHeight="1">
      <c r="A18" s="176"/>
      <c r="B18" s="161"/>
      <c r="C18" s="161"/>
      <c r="D18" s="161"/>
      <c r="E18" s="161"/>
      <c r="F18" s="158"/>
      <c r="G18" s="161"/>
      <c r="H18" s="159"/>
      <c r="I18" s="156"/>
      <c r="J18" s="160">
        <f t="shared" si="0"/>
        <v>0</v>
      </c>
    </row>
    <row r="19" spans="1:10" ht="17.25" customHeight="1">
      <c r="A19" s="163"/>
      <c r="B19" s="161"/>
      <c r="C19" s="161"/>
      <c r="D19" s="161"/>
      <c r="E19" s="161"/>
      <c r="F19" s="158"/>
      <c r="G19" s="161"/>
      <c r="H19" s="159"/>
      <c r="I19" s="156"/>
      <c r="J19" s="160">
        <f t="shared" si="0"/>
        <v>0</v>
      </c>
    </row>
    <row r="20" spans="1:10" ht="15" customHeight="1">
      <c r="A20" s="216"/>
      <c r="B20" s="161"/>
      <c r="C20" s="161"/>
      <c r="D20" s="161"/>
      <c r="E20" s="161"/>
      <c r="F20" s="158"/>
      <c r="G20" s="161"/>
      <c r="H20" s="159"/>
      <c r="I20" s="156"/>
      <c r="J20" s="160">
        <f t="shared" si="0"/>
        <v>0</v>
      </c>
    </row>
    <row r="21" spans="1:10" ht="14.25" customHeight="1">
      <c r="A21" s="216"/>
      <c r="B21" s="161"/>
      <c r="C21" s="161"/>
      <c r="D21" s="161"/>
      <c r="E21" s="161"/>
      <c r="F21" s="158"/>
      <c r="G21" s="161"/>
      <c r="H21" s="159"/>
      <c r="I21" s="156"/>
      <c r="J21" s="160">
        <f t="shared" si="0"/>
        <v>0</v>
      </c>
    </row>
    <row r="22" spans="1:10" ht="18" customHeight="1">
      <c r="A22" s="230"/>
      <c r="B22" s="161"/>
      <c r="C22" s="161"/>
      <c r="D22" s="161"/>
      <c r="E22" s="161"/>
      <c r="F22" s="158"/>
      <c r="G22" s="161"/>
      <c r="H22" s="159"/>
      <c r="I22" s="156"/>
      <c r="J22" s="160">
        <f t="shared" si="0"/>
        <v>0</v>
      </c>
    </row>
    <row r="23" spans="1:10" ht="15.75" customHeight="1">
      <c r="A23" s="163"/>
      <c r="B23" s="161"/>
      <c r="C23" s="161"/>
      <c r="D23" s="161"/>
      <c r="E23" s="161"/>
      <c r="F23" s="158"/>
      <c r="G23" s="161"/>
      <c r="H23" s="159"/>
      <c r="I23" s="156"/>
      <c r="J23" s="160">
        <f t="shared" si="0"/>
        <v>0</v>
      </c>
    </row>
    <row r="24" spans="1:10" ht="15.75" customHeight="1">
      <c r="A24" s="216"/>
      <c r="B24" s="161"/>
      <c r="C24" s="161"/>
      <c r="D24" s="161"/>
      <c r="E24" s="161"/>
      <c r="F24" s="158"/>
      <c r="G24" s="161"/>
      <c r="H24" s="159"/>
      <c r="I24" s="156"/>
      <c r="J24" s="160">
        <f t="shared" si="0"/>
        <v>0</v>
      </c>
    </row>
    <row r="25" spans="1:10" ht="16.5" customHeight="1">
      <c r="A25" s="216"/>
      <c r="B25" s="161"/>
      <c r="C25" s="161"/>
      <c r="D25" s="161"/>
      <c r="E25" s="161"/>
      <c r="F25" s="158"/>
      <c r="G25" s="161"/>
      <c r="H25" s="159"/>
      <c r="I25" s="156"/>
      <c r="J25" s="160">
        <f t="shared" si="0"/>
        <v>0</v>
      </c>
    </row>
    <row r="26" spans="1:10" ht="16.5" customHeight="1" thickBot="1">
      <c r="A26" s="222"/>
      <c r="B26" s="231"/>
      <c r="C26" s="231"/>
      <c r="D26" s="231"/>
      <c r="E26" s="231"/>
      <c r="F26" s="202"/>
      <c r="G26" s="231"/>
      <c r="H26" s="166"/>
      <c r="I26" s="164"/>
      <c r="J26" s="385">
        <f t="shared" si="0"/>
        <v>0</v>
      </c>
    </row>
    <row r="27" spans="1:10" ht="17.25" customHeight="1" thickBot="1">
      <c r="A27" s="184" t="s">
        <v>161</v>
      </c>
      <c r="B27" s="406"/>
      <c r="C27" s="406"/>
      <c r="D27" s="406"/>
      <c r="E27" s="406"/>
      <c r="F27" s="407"/>
      <c r="G27" s="406"/>
      <c r="H27" s="408"/>
      <c r="I27" s="406"/>
      <c r="J27" s="409">
        <f>ROUND(SUM(J5:J26),0)</f>
        <v>3500</v>
      </c>
    </row>
    <row r="28" spans="1:10" ht="17.25" customHeight="1">
      <c r="A28" s="94"/>
      <c r="B28" s="83"/>
      <c r="C28" s="83"/>
      <c r="D28" s="83"/>
      <c r="E28" s="83"/>
      <c r="F28" s="95"/>
      <c r="G28" s="83"/>
      <c r="I28" s="83"/>
      <c r="J28" s="96"/>
    </row>
    <row r="29" spans="1:10" ht="14.25" customHeight="1">
      <c r="A29" s="97" t="s">
        <v>80</v>
      </c>
    </row>
    <row r="30" spans="1:10" ht="14.25" customHeight="1">
      <c r="A30" s="97" t="s">
        <v>202</v>
      </c>
    </row>
    <row r="31" spans="1:10" ht="14.25" customHeight="1">
      <c r="A31" s="97" t="s">
        <v>81</v>
      </c>
    </row>
    <row r="32" spans="1:10">
      <c r="A32" s="9" t="s">
        <v>82</v>
      </c>
    </row>
    <row r="33" spans="1:10">
      <c r="A33" s="9" t="s">
        <v>83</v>
      </c>
    </row>
    <row r="34" spans="1:10" s="74" customFormat="1" ht="13.8">
      <c r="A34" s="470" t="s">
        <v>204</v>
      </c>
      <c r="B34" s="470"/>
      <c r="C34" s="470"/>
      <c r="D34" s="470"/>
      <c r="E34" s="470"/>
      <c r="F34" s="470"/>
      <c r="G34" s="470"/>
      <c r="H34" s="470"/>
      <c r="I34" s="470"/>
      <c r="J34" s="470"/>
    </row>
    <row r="35" spans="1:10" ht="15.6">
      <c r="A35" s="9" t="s">
        <v>201</v>
      </c>
      <c r="B35" s="74"/>
      <c r="C35" s="74"/>
      <c r="D35" s="74"/>
      <c r="E35" s="74"/>
      <c r="F35" s="9"/>
      <c r="G35" s="74"/>
      <c r="H35" s="98"/>
      <c r="I35" s="74"/>
      <c r="J35" s="74"/>
    </row>
    <row r="37" spans="1:10" s="11" customFormat="1" ht="17.399999999999999">
      <c r="B37" s="99" t="s">
        <v>22</v>
      </c>
      <c r="F37" s="65" t="s">
        <v>23</v>
      </c>
      <c r="I37" s="100" t="s">
        <v>24</v>
      </c>
    </row>
    <row r="38" spans="1:10" ht="14.25" customHeight="1">
      <c r="A38" s="9"/>
    </row>
  </sheetData>
  <sheetProtection algorithmName="SHA-512" hashValue="s3wmvCJ3PLtTIFZwmsxvxXY6eYQahGRIm2GKPCDRTzw0xgaI7v8Qw/iJM3R27OnnlhHoHHWc5HAWLNtq7XeAsA==" saltValue="FImdXTzIVgLcW8ELTPco7A==" spinCount="100000" sheet="1" formatCells="0" formatColumns="0" formatRows="0" insertRows="0"/>
  <mergeCells count="3">
    <mergeCell ref="A1:J1"/>
    <mergeCell ref="A2:J2"/>
    <mergeCell ref="A34:J34"/>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7" fitToWidth="0" fitToHeight="0" orientation="landscape"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工作表7"/>
  <dimension ref="A1:L33"/>
  <sheetViews>
    <sheetView zoomScale="60" zoomScaleNormal="60" zoomScaleSheetLayoutView="69" workbookViewId="0">
      <selection activeCell="K12" sqref="K12"/>
    </sheetView>
  </sheetViews>
  <sheetFormatPr defaultColWidth="11.19921875" defaultRowHeight="15.6"/>
  <cols>
    <col min="1" max="1" width="14.19921875" style="72" customWidth="1"/>
    <col min="2" max="2" width="18" style="72" customWidth="1"/>
    <col min="3" max="3" width="24.69921875" style="72" customWidth="1"/>
    <col min="4" max="4" width="11.69921875" style="72" customWidth="1"/>
    <col min="5" max="5" width="14.59765625" style="72" customWidth="1"/>
    <col min="6" max="6" width="6.69921875" style="72" customWidth="1"/>
    <col min="7" max="7" width="18.19921875" style="72" customWidth="1"/>
    <col min="8" max="8" width="16.296875" style="72" customWidth="1"/>
    <col min="9" max="9" width="19.5" style="72" customWidth="1"/>
    <col min="10" max="10" width="15.09765625" style="72" customWidth="1"/>
    <col min="11" max="11" width="13.69921875" style="72" customWidth="1"/>
    <col min="12" max="12" width="11.19921875" style="72" customWidth="1"/>
    <col min="13" max="16384" width="11.19921875" style="72"/>
  </cols>
  <sheetData>
    <row r="1" spans="1:11" s="10" customFormat="1" ht="30" customHeight="1">
      <c r="A1" s="468" t="str">
        <f>計畫經費彙總表!A1</f>
        <v>××股份有限公司</v>
      </c>
      <c r="B1" s="468"/>
      <c r="C1" s="468"/>
      <c r="D1" s="468"/>
      <c r="E1" s="468"/>
      <c r="F1" s="468"/>
      <c r="G1" s="468"/>
      <c r="H1" s="468"/>
      <c r="I1" s="468"/>
      <c r="J1" s="468"/>
      <c r="K1" s="468"/>
    </row>
    <row r="2" spans="1:11" s="10" customFormat="1" ht="22.2">
      <c r="A2" s="461" t="s">
        <v>212</v>
      </c>
      <c r="B2" s="461"/>
      <c r="C2" s="461"/>
      <c r="D2" s="461"/>
      <c r="E2" s="461"/>
      <c r="F2" s="461"/>
      <c r="G2" s="461"/>
      <c r="H2" s="461"/>
      <c r="I2" s="461"/>
      <c r="J2" s="461"/>
      <c r="K2" s="461"/>
    </row>
    <row r="3" spans="1:11" ht="16.8" thickBot="1">
      <c r="A3" s="2"/>
      <c r="B3" s="2"/>
      <c r="C3" s="2"/>
      <c r="D3" s="2"/>
      <c r="E3" s="2"/>
      <c r="F3" s="2"/>
      <c r="G3" s="2"/>
      <c r="H3" s="2"/>
      <c r="I3" s="2"/>
      <c r="J3" s="2"/>
      <c r="K3" s="3" t="s">
        <v>25</v>
      </c>
    </row>
    <row r="4" spans="1:11" ht="16.2" thickBot="1">
      <c r="A4" s="110" t="s">
        <v>26</v>
      </c>
      <c r="B4" s="233"/>
      <c r="C4" s="252" t="s">
        <v>27</v>
      </c>
      <c r="D4" s="161"/>
      <c r="E4" s="253"/>
      <c r="F4" s="253"/>
      <c r="G4" s="253"/>
      <c r="H4" s="253"/>
      <c r="I4" s="253"/>
      <c r="J4" s="253"/>
      <c r="K4" s="254"/>
    </row>
    <row r="5" spans="1:11" s="101" customFormat="1" ht="60" customHeight="1" thickBot="1">
      <c r="A5" s="110" t="s">
        <v>84</v>
      </c>
      <c r="B5" s="111" t="s">
        <v>85</v>
      </c>
      <c r="C5" s="112" t="s">
        <v>86</v>
      </c>
      <c r="D5" s="111" t="s">
        <v>87</v>
      </c>
      <c r="E5" s="112" t="s">
        <v>170</v>
      </c>
      <c r="F5" s="112" t="s">
        <v>88</v>
      </c>
      <c r="G5" s="112" t="s">
        <v>166</v>
      </c>
      <c r="H5" s="112" t="s">
        <v>179</v>
      </c>
      <c r="I5" s="113" t="s">
        <v>167</v>
      </c>
      <c r="J5" s="112" t="s">
        <v>168</v>
      </c>
      <c r="K5" s="114" t="s">
        <v>169</v>
      </c>
    </row>
    <row r="6" spans="1:11" ht="14.25" customHeight="1">
      <c r="A6" s="115"/>
      <c r="B6" s="116"/>
      <c r="C6" s="116"/>
      <c r="D6" s="116"/>
      <c r="E6" s="116"/>
      <c r="F6" s="116"/>
      <c r="G6" s="116"/>
      <c r="H6" s="116"/>
      <c r="I6" s="116"/>
      <c r="J6" s="116"/>
      <c r="K6" s="117"/>
    </row>
    <row r="7" spans="1:11" ht="16.2">
      <c r="A7" s="102" t="s">
        <v>89</v>
      </c>
      <c r="B7" s="232" t="s">
        <v>90</v>
      </c>
      <c r="C7" s="232" t="s">
        <v>90</v>
      </c>
      <c r="D7" s="233" t="s">
        <v>172</v>
      </c>
      <c r="E7" s="103">
        <v>800000</v>
      </c>
      <c r="F7" s="104">
        <v>1</v>
      </c>
      <c r="G7" s="103">
        <v>600000</v>
      </c>
      <c r="H7" s="103">
        <v>36</v>
      </c>
      <c r="I7" s="410">
        <f>IF(H7,F7*G7/H7,0)</f>
        <v>16666.666666666668</v>
      </c>
      <c r="J7" s="411">
        <f>設備使用記錄表!AJ6</f>
        <v>0.67500000000000004</v>
      </c>
      <c r="K7" s="412">
        <f t="shared" ref="K7:K12" si="0">ROUND(I7*J7,0)</f>
        <v>11250</v>
      </c>
    </row>
    <row r="8" spans="1:11" ht="16.2">
      <c r="A8" s="102" t="s">
        <v>91</v>
      </c>
      <c r="B8" s="232" t="s">
        <v>92</v>
      </c>
      <c r="C8" s="232" t="s">
        <v>92</v>
      </c>
      <c r="D8" s="233" t="s">
        <v>173</v>
      </c>
      <c r="E8" s="103">
        <v>500000</v>
      </c>
      <c r="F8" s="104">
        <v>1</v>
      </c>
      <c r="G8" s="103">
        <v>400000</v>
      </c>
      <c r="H8" s="103">
        <v>48</v>
      </c>
      <c r="I8" s="410">
        <f t="shared" ref="I8:I12" si="1">IF(H8,F8*G8/H8,0)</f>
        <v>8333.3333333333339</v>
      </c>
      <c r="J8" s="411">
        <f>設備使用記錄表!AJ7</f>
        <v>1</v>
      </c>
      <c r="K8" s="412">
        <f t="shared" si="0"/>
        <v>8333</v>
      </c>
    </row>
    <row r="9" spans="1:11" ht="16.2">
      <c r="A9" s="102" t="s">
        <v>93</v>
      </c>
      <c r="B9" s="232" t="s">
        <v>94</v>
      </c>
      <c r="C9" s="232" t="s">
        <v>94</v>
      </c>
      <c r="D9" s="233" t="s">
        <v>174</v>
      </c>
      <c r="E9" s="103">
        <v>400000</v>
      </c>
      <c r="F9" s="104">
        <v>1</v>
      </c>
      <c r="G9" s="103">
        <v>300000</v>
      </c>
      <c r="H9" s="103">
        <v>36</v>
      </c>
      <c r="I9" s="410">
        <f t="shared" si="1"/>
        <v>8333.3333333333339</v>
      </c>
      <c r="J9" s="411">
        <f>設備使用記錄表!AJ8</f>
        <v>0.5</v>
      </c>
      <c r="K9" s="412">
        <f t="shared" si="0"/>
        <v>4167</v>
      </c>
    </row>
    <row r="10" spans="1:11" ht="16.2">
      <c r="A10" s="102"/>
      <c r="B10" s="234"/>
      <c r="C10" s="234"/>
      <c r="D10" s="235"/>
      <c r="E10" s="105"/>
      <c r="F10" s="106"/>
      <c r="G10" s="105"/>
      <c r="H10" s="105"/>
      <c r="I10" s="410">
        <f t="shared" si="1"/>
        <v>0</v>
      </c>
      <c r="J10" s="411">
        <f>設備使用記錄表!AJ9</f>
        <v>0</v>
      </c>
      <c r="K10" s="412">
        <f t="shared" si="0"/>
        <v>0</v>
      </c>
    </row>
    <row r="11" spans="1:11" ht="16.2">
      <c r="A11" s="102"/>
      <c r="B11" s="234"/>
      <c r="C11" s="234"/>
      <c r="D11" s="235"/>
      <c r="E11" s="105"/>
      <c r="F11" s="106"/>
      <c r="G11" s="105"/>
      <c r="H11" s="105"/>
      <c r="I11" s="410">
        <f t="shared" si="1"/>
        <v>0</v>
      </c>
      <c r="J11" s="411">
        <f>設備使用記錄表!AJ10</f>
        <v>0</v>
      </c>
      <c r="K11" s="412">
        <f t="shared" si="0"/>
        <v>0</v>
      </c>
    </row>
    <row r="12" spans="1:11" ht="16.8" thickBot="1">
      <c r="A12" s="217"/>
      <c r="B12" s="236"/>
      <c r="C12" s="236"/>
      <c r="D12" s="237"/>
      <c r="E12" s="218"/>
      <c r="F12" s="219"/>
      <c r="G12" s="218"/>
      <c r="H12" s="218"/>
      <c r="I12" s="413">
        <f t="shared" si="1"/>
        <v>0</v>
      </c>
      <c r="J12" s="414">
        <f>設備使用記錄表!AJ11</f>
        <v>0</v>
      </c>
      <c r="K12" s="415">
        <f t="shared" si="0"/>
        <v>0</v>
      </c>
    </row>
    <row r="13" spans="1:11" ht="18.75" customHeight="1" thickBot="1">
      <c r="A13" s="185" t="s">
        <v>160</v>
      </c>
      <c r="B13" s="406"/>
      <c r="C13" s="406"/>
      <c r="D13" s="406"/>
      <c r="E13" s="416"/>
      <c r="F13" s="416"/>
      <c r="G13" s="416"/>
      <c r="H13" s="416"/>
      <c r="I13" s="416"/>
      <c r="J13" s="417"/>
      <c r="K13" s="409">
        <f>ROUND(SUM(K6:K12),0)</f>
        <v>23750</v>
      </c>
    </row>
    <row r="14" spans="1:11" ht="18.75" customHeight="1">
      <c r="A14" s="83"/>
      <c r="B14" s="83"/>
      <c r="C14" s="83"/>
      <c r="D14" s="83"/>
      <c r="E14" s="96"/>
      <c r="F14" s="96"/>
      <c r="G14" s="96"/>
      <c r="H14" s="96"/>
      <c r="I14" s="96"/>
      <c r="J14" s="107"/>
      <c r="K14" s="96"/>
    </row>
    <row r="15" spans="1:11" ht="22.2">
      <c r="A15" s="461" t="s">
        <v>165</v>
      </c>
      <c r="B15" s="461"/>
      <c r="C15" s="461"/>
      <c r="D15" s="461"/>
      <c r="E15" s="461"/>
      <c r="F15" s="461"/>
      <c r="G15" s="461"/>
      <c r="H15" s="461"/>
      <c r="I15" s="461"/>
      <c r="J15" s="461"/>
      <c r="K15" s="461"/>
    </row>
    <row r="16" spans="1:11" ht="18.75" customHeight="1" thickBot="1">
      <c r="A16" s="2"/>
      <c r="B16" s="2"/>
      <c r="C16" s="2"/>
      <c r="D16" s="2"/>
      <c r="E16" s="2"/>
      <c r="F16" s="2"/>
      <c r="G16" s="2"/>
      <c r="H16" s="2"/>
      <c r="I16" s="2"/>
      <c r="J16" s="2"/>
      <c r="K16" s="3" t="s">
        <v>25</v>
      </c>
    </row>
    <row r="17" spans="1:12" s="101" customFormat="1" ht="49.95" customHeight="1" thickBot="1">
      <c r="A17" s="110" t="s">
        <v>84</v>
      </c>
      <c r="B17" s="111" t="s">
        <v>85</v>
      </c>
      <c r="C17" s="112" t="s">
        <v>86</v>
      </c>
      <c r="D17" s="111" t="s">
        <v>87</v>
      </c>
      <c r="E17" s="112" t="s">
        <v>170</v>
      </c>
      <c r="F17" s="112" t="s">
        <v>95</v>
      </c>
      <c r="G17" s="245" t="s">
        <v>171</v>
      </c>
      <c r="H17" s="112" t="s">
        <v>197</v>
      </c>
      <c r="I17" s="113" t="s">
        <v>200</v>
      </c>
      <c r="J17" s="112" t="s">
        <v>198</v>
      </c>
      <c r="K17" s="114" t="s">
        <v>199</v>
      </c>
    </row>
    <row r="18" spans="1:12" ht="18.75" customHeight="1">
      <c r="A18" s="115"/>
      <c r="B18" s="116"/>
      <c r="C18" s="116"/>
      <c r="D18" s="116"/>
      <c r="E18" s="116"/>
      <c r="F18" s="116"/>
      <c r="G18" s="251"/>
      <c r="H18" s="251"/>
      <c r="I18" s="116"/>
      <c r="J18" s="118"/>
      <c r="K18" s="117"/>
    </row>
    <row r="19" spans="1:12" ht="18.75" customHeight="1">
      <c r="A19" s="102" t="s">
        <v>96</v>
      </c>
      <c r="B19" s="232" t="s">
        <v>97</v>
      </c>
      <c r="C19" s="232" t="s">
        <v>97</v>
      </c>
      <c r="D19" s="233" t="s">
        <v>239</v>
      </c>
      <c r="E19" s="103">
        <v>150000</v>
      </c>
      <c r="F19" s="104">
        <v>1</v>
      </c>
      <c r="G19" s="105">
        <v>150000</v>
      </c>
      <c r="H19" s="105">
        <v>60</v>
      </c>
      <c r="I19" s="410">
        <f>F19*G19/60</f>
        <v>2500</v>
      </c>
      <c r="J19" s="421">
        <f>設備使用記錄表!AJ13</f>
        <v>1</v>
      </c>
      <c r="K19" s="412">
        <f>ROUND(I19*J19,0)</f>
        <v>2500</v>
      </c>
    </row>
    <row r="20" spans="1:12" ht="18.75" customHeight="1">
      <c r="A20" s="102" t="s">
        <v>98</v>
      </c>
      <c r="B20" s="232" t="s">
        <v>99</v>
      </c>
      <c r="C20" s="232" t="s">
        <v>99</v>
      </c>
      <c r="D20" s="233" t="s">
        <v>240</v>
      </c>
      <c r="E20" s="103">
        <v>600000</v>
      </c>
      <c r="F20" s="104">
        <v>1</v>
      </c>
      <c r="G20" s="105">
        <v>600000</v>
      </c>
      <c r="H20" s="105">
        <v>60</v>
      </c>
      <c r="I20" s="410">
        <f t="shared" ref="I20:I24" si="2">F20*G20/60</f>
        <v>10000</v>
      </c>
      <c r="J20" s="421">
        <f>設備使用記錄表!AJ14</f>
        <v>1</v>
      </c>
      <c r="K20" s="412">
        <f>ROUND(I20*J20,0)</f>
        <v>10000</v>
      </c>
    </row>
    <row r="21" spans="1:12" ht="18.75" customHeight="1">
      <c r="A21" s="102"/>
      <c r="B21" s="232"/>
      <c r="C21" s="232"/>
      <c r="D21" s="233"/>
      <c r="E21" s="103"/>
      <c r="F21" s="104"/>
      <c r="G21" s="106"/>
      <c r="H21" s="106"/>
      <c r="I21" s="410">
        <f t="shared" si="2"/>
        <v>0</v>
      </c>
      <c r="J21" s="421">
        <f>設備使用記錄表!AJ15</f>
        <v>0</v>
      </c>
      <c r="K21" s="412">
        <f>ROUND(I21*J21,0)</f>
        <v>0</v>
      </c>
    </row>
    <row r="22" spans="1:12" ht="18.75" customHeight="1">
      <c r="A22" s="102"/>
      <c r="B22" s="232"/>
      <c r="C22" s="232"/>
      <c r="D22" s="233"/>
      <c r="E22" s="103"/>
      <c r="F22" s="104"/>
      <c r="G22" s="106"/>
      <c r="H22" s="106"/>
      <c r="I22" s="410">
        <f t="shared" si="2"/>
        <v>0</v>
      </c>
      <c r="J22" s="421">
        <f>設備使用記錄表!AJ16</f>
        <v>0</v>
      </c>
      <c r="K22" s="412">
        <f t="shared" ref="K22:K24" si="3">ROUND(I22*J22,0)</f>
        <v>0</v>
      </c>
    </row>
    <row r="23" spans="1:12" ht="18.75" customHeight="1">
      <c r="A23" s="102"/>
      <c r="B23" s="232"/>
      <c r="C23" s="232"/>
      <c r="D23" s="233"/>
      <c r="E23" s="103"/>
      <c r="F23" s="104"/>
      <c r="G23" s="106"/>
      <c r="H23" s="106"/>
      <c r="I23" s="410">
        <f t="shared" si="2"/>
        <v>0</v>
      </c>
      <c r="J23" s="421">
        <f>設備使用記錄表!AJ17</f>
        <v>0</v>
      </c>
      <c r="K23" s="412">
        <f t="shared" si="3"/>
        <v>0</v>
      </c>
    </row>
    <row r="24" spans="1:12" ht="18.75" customHeight="1" thickBot="1">
      <c r="A24" s="217"/>
      <c r="B24" s="238"/>
      <c r="C24" s="238"/>
      <c r="D24" s="239"/>
      <c r="E24" s="221"/>
      <c r="F24" s="220"/>
      <c r="G24" s="221"/>
      <c r="H24" s="220"/>
      <c r="I24" s="413">
        <f t="shared" si="2"/>
        <v>0</v>
      </c>
      <c r="J24" s="422">
        <f>設備使用記錄表!AJ18</f>
        <v>0</v>
      </c>
      <c r="K24" s="415">
        <f t="shared" si="3"/>
        <v>0</v>
      </c>
    </row>
    <row r="25" spans="1:12" ht="18.75" customHeight="1" thickBot="1">
      <c r="A25" s="185" t="s">
        <v>160</v>
      </c>
      <c r="B25" s="406"/>
      <c r="C25" s="406"/>
      <c r="D25" s="406"/>
      <c r="E25" s="416"/>
      <c r="F25" s="416"/>
      <c r="G25" s="418"/>
      <c r="H25" s="418"/>
      <c r="I25" s="416"/>
      <c r="J25" s="419"/>
      <c r="K25" s="409">
        <f>ROUND(SUM(K18:K24),0)</f>
        <v>12500</v>
      </c>
    </row>
    <row r="26" spans="1:12" ht="21" customHeight="1" thickBot="1">
      <c r="A26" s="185" t="s">
        <v>161</v>
      </c>
      <c r="B26" s="406"/>
      <c r="C26" s="406"/>
      <c r="D26" s="406"/>
      <c r="E26" s="416"/>
      <c r="F26" s="416"/>
      <c r="G26" s="420"/>
      <c r="H26" s="420"/>
      <c r="I26" s="416"/>
      <c r="J26" s="419"/>
      <c r="K26" s="409">
        <f>K25+K13</f>
        <v>36250</v>
      </c>
    </row>
    <row r="27" spans="1:12" ht="21" customHeight="1">
      <c r="A27" s="83"/>
      <c r="B27" s="83"/>
      <c r="C27" s="83"/>
      <c r="D27" s="83"/>
      <c r="E27" s="96"/>
      <c r="F27" s="96"/>
      <c r="G27" s="108"/>
      <c r="H27" s="108"/>
      <c r="I27" s="96"/>
      <c r="J27" s="109"/>
      <c r="K27" s="96"/>
    </row>
    <row r="28" spans="1:12" s="9" customFormat="1" ht="13.5" customHeight="1">
      <c r="A28" s="9" t="s">
        <v>233</v>
      </c>
    </row>
    <row r="29" spans="1:12" ht="13.5" customHeight="1">
      <c r="A29" s="97" t="s">
        <v>100</v>
      </c>
      <c r="B29" s="74"/>
      <c r="C29" s="74"/>
      <c r="D29" s="74"/>
      <c r="E29" s="74"/>
      <c r="F29" s="74"/>
      <c r="G29" s="74"/>
      <c r="H29" s="74"/>
      <c r="I29" s="74"/>
      <c r="J29" s="74"/>
      <c r="K29" s="74"/>
      <c r="L29" s="74"/>
    </row>
    <row r="30" spans="1:12" s="74" customFormat="1" ht="13.5" customHeight="1">
      <c r="A30" s="470" t="s">
        <v>279</v>
      </c>
      <c r="B30" s="470"/>
      <c r="C30" s="470"/>
      <c r="D30" s="470"/>
      <c r="E30" s="470"/>
      <c r="F30" s="470"/>
      <c r="G30" s="470"/>
      <c r="H30" s="470"/>
      <c r="I30" s="470"/>
      <c r="J30" s="470"/>
      <c r="K30" s="470"/>
      <c r="L30" s="309"/>
    </row>
    <row r="31" spans="1:12" s="74" customFormat="1" ht="13.5" customHeight="1">
      <c r="A31" s="470" t="s">
        <v>101</v>
      </c>
      <c r="B31" s="470"/>
      <c r="C31" s="470"/>
      <c r="D31" s="470"/>
      <c r="E31" s="470"/>
      <c r="F31" s="470"/>
      <c r="G31" s="470"/>
      <c r="H31" s="470"/>
      <c r="I31" s="470"/>
      <c r="J31" s="470"/>
      <c r="K31" s="470"/>
      <c r="L31" s="309"/>
    </row>
    <row r="33" spans="2:10" s="11" customFormat="1" ht="17.399999999999999">
      <c r="B33" s="65" t="s">
        <v>22</v>
      </c>
      <c r="E33" s="65" t="s">
        <v>23</v>
      </c>
      <c r="H33" s="84"/>
      <c r="J33" s="66" t="s">
        <v>24</v>
      </c>
    </row>
  </sheetData>
  <sheetProtection algorithmName="SHA-512" hashValue="pLiEoJzzyUCPn062Yzk/+n+Vc/+zx/g2lgdhzG9mMXZUnAdQlSeuaJpV2rXwvIFYdQWc89KKh4EyMCMV09Yl8A==" saltValue="lMzkk2E1QKm6b4lE/E0+IQ==" spinCount="100000" sheet="1" formatCells="0" formatColumns="0" formatRows="0" insertRows="0"/>
  <mergeCells count="5">
    <mergeCell ref="A1:K1"/>
    <mergeCell ref="A2:K2"/>
    <mergeCell ref="A15:K15"/>
    <mergeCell ref="A30:K30"/>
    <mergeCell ref="A31:K31"/>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78" fitToWidth="0" fitToHeight="0" orientation="landscape"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工作表8"/>
  <dimension ref="A1:AJ25"/>
  <sheetViews>
    <sheetView zoomScale="80" zoomScaleNormal="80" workbookViewId="0">
      <selection activeCell="B8" sqref="B8"/>
    </sheetView>
  </sheetViews>
  <sheetFormatPr defaultColWidth="11.19921875" defaultRowHeight="16.2"/>
  <cols>
    <col min="1" max="1" width="2" style="10" customWidth="1"/>
    <col min="2" max="2" width="11.5" style="10" customWidth="1"/>
    <col min="3" max="33" width="4.19921875" style="10" customWidth="1"/>
    <col min="34" max="34" width="6.5" style="10" bestFit="1" customWidth="1"/>
    <col min="35" max="35" width="7.5" style="10" customWidth="1"/>
    <col min="36" max="36" width="8.09765625" style="10" bestFit="1" customWidth="1"/>
    <col min="37" max="37" width="11.19921875" style="10" customWidth="1"/>
    <col min="38" max="16384" width="11.19921875" style="10"/>
  </cols>
  <sheetData>
    <row r="1" spans="1:36" ht="19.8">
      <c r="A1" s="468" t="str">
        <f>計畫經費彙總表!A1</f>
        <v>××股份有限公司</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row>
    <row r="2" spans="1:36" ht="30" customHeight="1">
      <c r="A2" s="469" t="s">
        <v>273</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row>
    <row r="3" spans="1:36" s="119" customFormat="1" ht="37.5" customHeight="1">
      <c r="A3" s="295"/>
      <c r="B3" s="296" t="s">
        <v>85</v>
      </c>
      <c r="C3" s="297">
        <v>1</v>
      </c>
      <c r="D3" s="297">
        <v>2</v>
      </c>
      <c r="E3" s="297">
        <v>3</v>
      </c>
      <c r="F3" s="297">
        <v>4</v>
      </c>
      <c r="G3" s="297">
        <v>5</v>
      </c>
      <c r="H3" s="297">
        <v>6</v>
      </c>
      <c r="I3" s="297">
        <v>7</v>
      </c>
      <c r="J3" s="297">
        <v>8</v>
      </c>
      <c r="K3" s="297">
        <v>9</v>
      </c>
      <c r="L3" s="297">
        <v>10</v>
      </c>
      <c r="M3" s="297">
        <v>11</v>
      </c>
      <c r="N3" s="297">
        <v>12</v>
      </c>
      <c r="O3" s="297">
        <v>13</v>
      </c>
      <c r="P3" s="297">
        <v>14</v>
      </c>
      <c r="Q3" s="297">
        <v>15</v>
      </c>
      <c r="R3" s="297">
        <v>16</v>
      </c>
      <c r="S3" s="297">
        <v>17</v>
      </c>
      <c r="T3" s="297">
        <v>18</v>
      </c>
      <c r="U3" s="297">
        <v>19</v>
      </c>
      <c r="V3" s="297">
        <v>20</v>
      </c>
      <c r="W3" s="297">
        <v>21</v>
      </c>
      <c r="X3" s="297">
        <v>22</v>
      </c>
      <c r="Y3" s="297">
        <v>23</v>
      </c>
      <c r="Z3" s="297">
        <v>24</v>
      </c>
      <c r="AA3" s="297">
        <v>25</v>
      </c>
      <c r="AB3" s="297">
        <v>26</v>
      </c>
      <c r="AC3" s="297">
        <v>27</v>
      </c>
      <c r="AD3" s="297">
        <v>28</v>
      </c>
      <c r="AE3" s="298">
        <v>29</v>
      </c>
      <c r="AF3" s="298">
        <v>30</v>
      </c>
      <c r="AG3" s="298">
        <v>31</v>
      </c>
      <c r="AH3" s="297" t="s">
        <v>54</v>
      </c>
      <c r="AI3" s="299" t="s">
        <v>102</v>
      </c>
      <c r="AJ3" s="300" t="s">
        <v>56</v>
      </c>
    </row>
    <row r="4" spans="1:36" s="97" customFormat="1" ht="15" customHeight="1">
      <c r="A4" s="301"/>
      <c r="B4" s="127"/>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1"/>
      <c r="AF4" s="121"/>
      <c r="AG4" s="121"/>
      <c r="AH4" s="126"/>
      <c r="AI4" s="126"/>
      <c r="AJ4" s="302"/>
    </row>
    <row r="5" spans="1:36" s="97" customFormat="1" ht="13.8">
      <c r="A5" s="303" t="s">
        <v>103</v>
      </c>
      <c r="B5" s="120"/>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2"/>
      <c r="AI5" s="122"/>
      <c r="AJ5" s="304"/>
    </row>
    <row r="6" spans="1:36" s="9" customFormat="1" ht="21" customHeight="1">
      <c r="A6" s="305"/>
      <c r="B6" s="123" t="str">
        <f>IF(設備使用費!C7&lt;&gt;"",設備使用費!C7,"")</f>
        <v>成型機</v>
      </c>
      <c r="C6" s="124"/>
      <c r="D6" s="124"/>
      <c r="E6" s="124">
        <v>8</v>
      </c>
      <c r="F6" s="124">
        <v>8</v>
      </c>
      <c r="G6" s="124">
        <v>8</v>
      </c>
      <c r="H6" s="124">
        <v>8</v>
      </c>
      <c r="I6" s="124">
        <v>8</v>
      </c>
      <c r="J6" s="124"/>
      <c r="K6" s="124"/>
      <c r="L6" s="124">
        <v>8</v>
      </c>
      <c r="M6" s="124">
        <v>8</v>
      </c>
      <c r="N6" s="124">
        <v>8</v>
      </c>
      <c r="O6" s="124">
        <v>8</v>
      </c>
      <c r="P6" s="124">
        <v>4</v>
      </c>
      <c r="Q6" s="124"/>
      <c r="R6" s="124"/>
      <c r="S6" s="124">
        <v>8</v>
      </c>
      <c r="T6" s="124">
        <v>8</v>
      </c>
      <c r="U6" s="124">
        <v>8</v>
      </c>
      <c r="V6" s="124">
        <v>4</v>
      </c>
      <c r="W6" s="124">
        <v>4</v>
      </c>
      <c r="X6" s="124"/>
      <c r="Y6" s="124"/>
      <c r="Z6" s="124"/>
      <c r="AA6" s="124"/>
      <c r="AB6" s="124"/>
      <c r="AC6" s="124"/>
      <c r="AD6" s="124"/>
      <c r="AE6" s="124"/>
      <c r="AF6" s="124"/>
      <c r="AG6" s="124"/>
      <c r="AH6" s="423">
        <f>SUM(C6:AG6)</f>
        <v>108</v>
      </c>
      <c r="AI6" s="124">
        <v>160</v>
      </c>
      <c r="AJ6" s="425">
        <f>AH6/AI6</f>
        <v>0.67500000000000004</v>
      </c>
    </row>
    <row r="7" spans="1:36" s="9" customFormat="1" ht="18.75" customHeight="1">
      <c r="A7" s="305"/>
      <c r="B7" s="123" t="str">
        <f>IF(設備使用費!C8&lt;&gt;"",設備使用費!C8,"")</f>
        <v>磨石機</v>
      </c>
      <c r="C7" s="124"/>
      <c r="D7" s="124"/>
      <c r="E7" s="124">
        <v>8</v>
      </c>
      <c r="F7" s="124">
        <v>8</v>
      </c>
      <c r="G7" s="124">
        <v>8</v>
      </c>
      <c r="H7" s="124">
        <v>8</v>
      </c>
      <c r="I7" s="124">
        <v>8</v>
      </c>
      <c r="J7" s="124"/>
      <c r="K7" s="124"/>
      <c r="L7" s="124">
        <v>8</v>
      </c>
      <c r="M7" s="124">
        <v>8</v>
      </c>
      <c r="N7" s="124">
        <v>8</v>
      </c>
      <c r="O7" s="124">
        <v>8</v>
      </c>
      <c r="P7" s="124">
        <v>8</v>
      </c>
      <c r="Q7" s="124"/>
      <c r="R7" s="124"/>
      <c r="S7" s="124">
        <v>8</v>
      </c>
      <c r="T7" s="124">
        <v>8</v>
      </c>
      <c r="U7" s="124">
        <v>8</v>
      </c>
      <c r="V7" s="124">
        <v>8</v>
      </c>
      <c r="W7" s="124">
        <v>8</v>
      </c>
      <c r="X7" s="124"/>
      <c r="Y7" s="124"/>
      <c r="Z7" s="124">
        <v>8</v>
      </c>
      <c r="AA7" s="124">
        <v>8</v>
      </c>
      <c r="AB7" s="124">
        <v>8</v>
      </c>
      <c r="AC7" s="124">
        <v>8</v>
      </c>
      <c r="AD7" s="124">
        <v>8</v>
      </c>
      <c r="AE7" s="124"/>
      <c r="AF7" s="124"/>
      <c r="AG7" s="124"/>
      <c r="AH7" s="423">
        <f>SUM(C7:AG7)</f>
        <v>160</v>
      </c>
      <c r="AI7" s="124">
        <v>160</v>
      </c>
      <c r="AJ7" s="425">
        <f>AH7/AI7</f>
        <v>1</v>
      </c>
    </row>
    <row r="8" spans="1:36" s="9" customFormat="1" ht="18.75" customHeight="1">
      <c r="A8" s="305"/>
      <c r="B8" s="123" t="str">
        <f>IF(設備使用費!C9&lt;&gt;"",設備使用費!C9,"")</f>
        <v>加工機</v>
      </c>
      <c r="C8" s="124"/>
      <c r="D8" s="124"/>
      <c r="E8" s="124">
        <v>4</v>
      </c>
      <c r="F8" s="124">
        <v>4</v>
      </c>
      <c r="G8" s="124">
        <v>4</v>
      </c>
      <c r="H8" s="124">
        <v>4</v>
      </c>
      <c r="I8" s="124">
        <v>4</v>
      </c>
      <c r="J8" s="124"/>
      <c r="K8" s="124"/>
      <c r="L8" s="124">
        <v>4</v>
      </c>
      <c r="M8" s="124">
        <v>4</v>
      </c>
      <c r="N8" s="124">
        <v>4</v>
      </c>
      <c r="O8" s="124">
        <v>4</v>
      </c>
      <c r="P8" s="124">
        <v>4</v>
      </c>
      <c r="Q8" s="124"/>
      <c r="R8" s="124"/>
      <c r="S8" s="124">
        <v>4</v>
      </c>
      <c r="T8" s="124">
        <v>4</v>
      </c>
      <c r="U8" s="124">
        <v>4</v>
      </c>
      <c r="V8" s="124">
        <v>4</v>
      </c>
      <c r="W8" s="124">
        <v>4</v>
      </c>
      <c r="X8" s="124"/>
      <c r="Y8" s="124"/>
      <c r="Z8" s="124">
        <v>4</v>
      </c>
      <c r="AA8" s="124">
        <v>4</v>
      </c>
      <c r="AB8" s="124">
        <v>4</v>
      </c>
      <c r="AC8" s="124">
        <v>4</v>
      </c>
      <c r="AD8" s="124">
        <v>4</v>
      </c>
      <c r="AE8" s="124"/>
      <c r="AF8" s="124"/>
      <c r="AG8" s="124"/>
      <c r="AH8" s="423">
        <f>SUM(C8:AG8)</f>
        <v>80</v>
      </c>
      <c r="AI8" s="124">
        <v>160</v>
      </c>
      <c r="AJ8" s="425">
        <f>AH8/AI8</f>
        <v>0.5</v>
      </c>
    </row>
    <row r="9" spans="1:36" s="9" customFormat="1" ht="18.75" customHeight="1">
      <c r="A9" s="305"/>
      <c r="B9" s="123" t="str">
        <f>IF(設備使用費!C10&lt;&gt;"",設備使用費!C10,"")</f>
        <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423">
        <f t="shared" ref="AH9:AH11" si="0">SUM(C9:AG9)</f>
        <v>0</v>
      </c>
      <c r="AI9" s="124">
        <v>160</v>
      </c>
      <c r="AJ9" s="425">
        <f t="shared" ref="AJ9:AJ11" si="1">AH9/AI9</f>
        <v>0</v>
      </c>
    </row>
    <row r="10" spans="1:36" s="9" customFormat="1" ht="18.75" customHeight="1">
      <c r="A10" s="305"/>
      <c r="B10" s="123" t="str">
        <f>IF(設備使用費!C11&lt;&gt;"",設備使用費!C11,"")</f>
        <v/>
      </c>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423">
        <f t="shared" si="0"/>
        <v>0</v>
      </c>
      <c r="AI10" s="124">
        <v>160</v>
      </c>
      <c r="AJ10" s="425">
        <f t="shared" si="1"/>
        <v>0</v>
      </c>
    </row>
    <row r="11" spans="1:36" s="9" customFormat="1" ht="18.75" customHeight="1">
      <c r="A11" s="305"/>
      <c r="B11" s="123" t="str">
        <f>IF(設備使用費!C12&lt;&gt;"",設備使用費!C12,"")</f>
        <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423">
        <f t="shared" si="0"/>
        <v>0</v>
      </c>
      <c r="AI11" s="124">
        <v>160</v>
      </c>
      <c r="AJ11" s="425">
        <f t="shared" si="1"/>
        <v>0</v>
      </c>
    </row>
    <row r="12" spans="1:36" s="9" customFormat="1" ht="13.8">
      <c r="A12" s="271" t="s">
        <v>104</v>
      </c>
      <c r="B12" s="123"/>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423"/>
      <c r="AI12" s="124"/>
      <c r="AJ12" s="425"/>
    </row>
    <row r="13" spans="1:36" s="9" customFormat="1" ht="18.75" customHeight="1">
      <c r="A13" s="305"/>
      <c r="B13" s="123" t="str">
        <f>IF(設備使用費!C19&lt;&gt;"",設備使用費!C19,"")</f>
        <v>電腦</v>
      </c>
      <c r="C13" s="124"/>
      <c r="D13" s="124"/>
      <c r="E13" s="124">
        <v>8</v>
      </c>
      <c r="F13" s="124">
        <v>8</v>
      </c>
      <c r="G13" s="124">
        <v>8</v>
      </c>
      <c r="H13" s="124">
        <v>8</v>
      </c>
      <c r="I13" s="124">
        <v>8</v>
      </c>
      <c r="J13" s="124"/>
      <c r="K13" s="124"/>
      <c r="L13" s="124">
        <v>8</v>
      </c>
      <c r="M13" s="124">
        <v>8</v>
      </c>
      <c r="N13" s="124">
        <v>8</v>
      </c>
      <c r="O13" s="124">
        <v>8</v>
      </c>
      <c r="P13" s="124">
        <v>8</v>
      </c>
      <c r="Q13" s="124"/>
      <c r="R13" s="124"/>
      <c r="S13" s="124">
        <v>8</v>
      </c>
      <c r="T13" s="124">
        <v>8</v>
      </c>
      <c r="U13" s="124">
        <v>8</v>
      </c>
      <c r="V13" s="124">
        <v>8</v>
      </c>
      <c r="W13" s="124">
        <v>8</v>
      </c>
      <c r="X13" s="124"/>
      <c r="Y13" s="124"/>
      <c r="Z13" s="124">
        <v>8</v>
      </c>
      <c r="AA13" s="124">
        <v>8</v>
      </c>
      <c r="AB13" s="124">
        <v>8</v>
      </c>
      <c r="AC13" s="124">
        <v>8</v>
      </c>
      <c r="AD13" s="124">
        <v>8</v>
      </c>
      <c r="AE13" s="124"/>
      <c r="AF13" s="124"/>
      <c r="AG13" s="124"/>
      <c r="AH13" s="423">
        <f>SUM(C13:AG13)</f>
        <v>160</v>
      </c>
      <c r="AI13" s="124">
        <v>160</v>
      </c>
      <c r="AJ13" s="425">
        <f>AH13/AI13</f>
        <v>1</v>
      </c>
    </row>
    <row r="14" spans="1:36" s="9" customFormat="1" ht="18.75" customHeight="1">
      <c r="A14" s="305"/>
      <c r="B14" s="123" t="str">
        <f>IF(設備使用費!C20&lt;&gt;"",設備使用費!C20,"")</f>
        <v>射出機</v>
      </c>
      <c r="C14" s="124"/>
      <c r="D14" s="124"/>
      <c r="E14" s="124">
        <v>8</v>
      </c>
      <c r="F14" s="124">
        <v>8</v>
      </c>
      <c r="G14" s="124">
        <v>8</v>
      </c>
      <c r="H14" s="124">
        <v>8</v>
      </c>
      <c r="I14" s="124">
        <v>8</v>
      </c>
      <c r="J14" s="124"/>
      <c r="K14" s="124"/>
      <c r="L14" s="124">
        <v>8</v>
      </c>
      <c r="M14" s="124">
        <v>8</v>
      </c>
      <c r="N14" s="124">
        <v>8</v>
      </c>
      <c r="O14" s="124">
        <v>8</v>
      </c>
      <c r="P14" s="124">
        <v>8</v>
      </c>
      <c r="Q14" s="124"/>
      <c r="R14" s="124"/>
      <c r="S14" s="124">
        <v>8</v>
      </c>
      <c r="T14" s="124">
        <v>8</v>
      </c>
      <c r="U14" s="124">
        <v>8</v>
      </c>
      <c r="V14" s="124">
        <v>8</v>
      </c>
      <c r="W14" s="124">
        <v>8</v>
      </c>
      <c r="X14" s="124"/>
      <c r="Y14" s="124"/>
      <c r="Z14" s="124">
        <v>8</v>
      </c>
      <c r="AA14" s="124">
        <v>8</v>
      </c>
      <c r="AB14" s="124">
        <v>8</v>
      </c>
      <c r="AC14" s="124">
        <v>8</v>
      </c>
      <c r="AD14" s="124">
        <v>8</v>
      </c>
      <c r="AE14" s="124"/>
      <c r="AF14" s="124"/>
      <c r="AG14" s="124"/>
      <c r="AH14" s="423">
        <f>SUM(C14:AG14)</f>
        <v>160</v>
      </c>
      <c r="AI14" s="124">
        <v>160</v>
      </c>
      <c r="AJ14" s="425">
        <f>AH14/AI14</f>
        <v>1</v>
      </c>
    </row>
    <row r="15" spans="1:36" s="9" customFormat="1" ht="18.75" customHeight="1">
      <c r="A15" s="305"/>
      <c r="B15" s="123" t="str">
        <f>IF(設備使用費!C21&lt;&gt;"",設備使用費!C21,"")</f>
        <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423">
        <f t="shared" ref="AH15:AH17" si="2">SUM(C15:AG15)</f>
        <v>0</v>
      </c>
      <c r="AI15" s="124">
        <v>160</v>
      </c>
      <c r="AJ15" s="425">
        <f t="shared" ref="AJ15:AJ18" si="3">AH15/AI15</f>
        <v>0</v>
      </c>
    </row>
    <row r="16" spans="1:36" s="9" customFormat="1" ht="22.5" customHeight="1">
      <c r="A16" s="305"/>
      <c r="B16" s="123" t="str">
        <f>IF(設備使用費!C22&lt;&gt;"",設備使用費!C22,"")</f>
        <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423">
        <f t="shared" si="2"/>
        <v>0</v>
      </c>
      <c r="AI16" s="124">
        <v>160</v>
      </c>
      <c r="AJ16" s="425">
        <f t="shared" si="3"/>
        <v>0</v>
      </c>
    </row>
    <row r="17" spans="1:36" s="9" customFormat="1" ht="22.5" customHeight="1">
      <c r="A17" s="305"/>
      <c r="B17" s="123" t="str">
        <f>IF(設備使用費!C23&lt;&gt;"",設備使用費!C23,"")</f>
        <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423">
        <f t="shared" si="2"/>
        <v>0</v>
      </c>
      <c r="AI17" s="124">
        <v>160</v>
      </c>
      <c r="AJ17" s="425">
        <f t="shared" si="3"/>
        <v>0</v>
      </c>
    </row>
    <row r="18" spans="1:36" s="9" customFormat="1" ht="20.25" customHeight="1">
      <c r="A18" s="306"/>
      <c r="B18" s="307" t="str">
        <f>IF(設備使用費!C24&lt;&gt;"",設備使用費!C24,"")</f>
        <v/>
      </c>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424">
        <f t="shared" ref="AH18" si="4">SUM(C18:AG18)</f>
        <v>0</v>
      </c>
      <c r="AI18" s="308">
        <v>160</v>
      </c>
      <c r="AJ18" s="426">
        <f t="shared" si="3"/>
        <v>0</v>
      </c>
    </row>
    <row r="19" spans="1:36" ht="20.25" customHeight="1">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125"/>
    </row>
    <row r="20" spans="1:36" s="9" customFormat="1" ht="18" customHeight="1">
      <c r="A20" s="9" t="s">
        <v>105</v>
      </c>
    </row>
    <row r="21" spans="1:36" s="9" customFormat="1" ht="18" customHeight="1">
      <c r="A21" s="9" t="s">
        <v>106</v>
      </c>
    </row>
    <row r="22" spans="1:36" s="9" customFormat="1" ht="13.8">
      <c r="A22" s="9" t="s">
        <v>107</v>
      </c>
    </row>
    <row r="23" spans="1:36" s="9" customFormat="1" ht="13.8"/>
    <row r="24" spans="1:36" s="85" customFormat="1" ht="17.399999999999999">
      <c r="A24" s="11"/>
      <c r="B24" s="11"/>
      <c r="C24" s="65" t="s">
        <v>22</v>
      </c>
      <c r="D24" s="11"/>
      <c r="E24" s="11"/>
      <c r="F24" s="11"/>
      <c r="G24" s="84"/>
      <c r="H24" s="11"/>
      <c r="I24" s="11"/>
      <c r="J24" s="11"/>
      <c r="K24" s="11"/>
      <c r="L24" s="11"/>
      <c r="M24" s="11"/>
      <c r="N24" s="11"/>
      <c r="O24" s="65" t="s">
        <v>23</v>
      </c>
      <c r="P24" s="11"/>
      <c r="Q24" s="11"/>
      <c r="R24" s="11"/>
      <c r="S24" s="11"/>
      <c r="T24" s="11"/>
      <c r="U24" s="11"/>
      <c r="V24" s="11"/>
      <c r="W24" s="11"/>
      <c r="X24" s="66" t="s">
        <v>24</v>
      </c>
      <c r="Y24" s="11"/>
      <c r="Z24" s="11"/>
      <c r="AA24" s="11"/>
      <c r="AB24" s="11"/>
      <c r="AC24" s="11"/>
      <c r="AD24" s="11"/>
      <c r="AE24" s="11"/>
      <c r="AF24" s="11"/>
      <c r="AG24" s="11"/>
      <c r="AH24" s="11"/>
      <c r="AI24" s="11"/>
      <c r="AJ24" s="11"/>
    </row>
    <row r="25" spans="1:36" ht="17.399999999999999">
      <c r="B25" s="11"/>
      <c r="C25" s="11"/>
      <c r="D25" s="65"/>
      <c r="E25" s="11"/>
      <c r="F25" s="11"/>
      <c r="H25" s="84"/>
      <c r="I25" s="11"/>
      <c r="K25" s="11"/>
      <c r="L25" s="11"/>
      <c r="N25" s="65"/>
      <c r="Y25" s="66"/>
    </row>
  </sheetData>
  <sheetProtection algorithmName="SHA-512" hashValue="X65aet6/HQ4rKaw/jeVhKudmZvJX7Voer/5HGOwjwLC4yfZBpEQftwLoo+57GEidsak2ltOi06pgIi8FAUThoQ==" saltValue="OON1oLOkqzHr+hGrYan3hA==" spinCount="100000" sheet="1" formatCells="0" formatColumns="0" formatRows="0" insertRows="0"/>
  <mergeCells count="2">
    <mergeCell ref="A1:AJ1"/>
    <mergeCell ref="A2:AJ2"/>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80" fitToWidth="0" fitToHeight="0" orientation="landscape"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9"/>
  <dimension ref="A1:M27"/>
  <sheetViews>
    <sheetView zoomScale="80" zoomScaleNormal="80" zoomScaleSheetLayoutView="100" workbookViewId="0">
      <selection activeCell="C16" sqref="C16:M16"/>
    </sheetView>
  </sheetViews>
  <sheetFormatPr defaultColWidth="11.19921875" defaultRowHeight="15.6"/>
  <cols>
    <col min="1" max="1" width="2.5" style="72" customWidth="1"/>
    <col min="2" max="2" width="17.59765625" style="72" customWidth="1"/>
    <col min="3" max="3" width="15.5" style="72" customWidth="1"/>
    <col min="4" max="4" width="16.69921875" style="72" customWidth="1"/>
    <col min="5" max="5" width="15.69921875" style="72" customWidth="1"/>
    <col min="6" max="6" width="15" style="72" bestFit="1" customWidth="1"/>
    <col min="7" max="7" width="12.09765625" style="72" customWidth="1"/>
    <col min="8" max="8" width="13" style="72" customWidth="1"/>
    <col min="9" max="9" width="12.09765625" style="72" customWidth="1"/>
    <col min="10" max="10" width="14.5" style="72" customWidth="1"/>
    <col min="11" max="11" width="8.69921875" style="72" customWidth="1"/>
    <col min="12" max="12" width="8.19921875" style="72" customWidth="1"/>
    <col min="13" max="13" width="11.69921875" style="72" bestFit="1" customWidth="1"/>
    <col min="14" max="14" width="11.19921875" style="72" customWidth="1"/>
    <col min="15" max="16384" width="11.19921875" style="72"/>
  </cols>
  <sheetData>
    <row r="1" spans="1:13" s="10" customFormat="1" ht="26.25" customHeight="1">
      <c r="A1" s="468" t="str">
        <f>計畫經費彙總表!A1</f>
        <v>××股份有限公司</v>
      </c>
      <c r="B1" s="468"/>
      <c r="C1" s="468"/>
      <c r="D1" s="468"/>
      <c r="E1" s="468"/>
      <c r="F1" s="468"/>
      <c r="G1" s="468"/>
      <c r="H1" s="468"/>
      <c r="I1" s="468"/>
      <c r="J1" s="468"/>
      <c r="K1" s="468"/>
      <c r="L1" s="468"/>
      <c r="M1" s="468"/>
    </row>
    <row r="2" spans="1:13" s="10" customFormat="1" ht="30" customHeight="1">
      <c r="A2" s="461" t="s">
        <v>274</v>
      </c>
      <c r="B2" s="461"/>
      <c r="C2" s="461"/>
      <c r="D2" s="461"/>
      <c r="E2" s="461"/>
      <c r="F2" s="461"/>
      <c r="G2" s="461"/>
      <c r="H2" s="461"/>
      <c r="I2" s="461"/>
      <c r="J2" s="461"/>
      <c r="K2" s="461"/>
      <c r="L2" s="461"/>
      <c r="M2" s="461"/>
    </row>
    <row r="3" spans="1:13" ht="16.8" thickBot="1">
      <c r="A3" s="2"/>
      <c r="B3" s="2"/>
      <c r="C3" s="2"/>
      <c r="D3" s="2"/>
      <c r="E3" s="2"/>
      <c r="F3" s="2"/>
      <c r="G3" s="2"/>
      <c r="H3" s="2"/>
      <c r="I3" s="2"/>
      <c r="J3" s="2"/>
      <c r="K3" s="2"/>
      <c r="L3" s="2"/>
      <c r="M3" s="3" t="s">
        <v>25</v>
      </c>
    </row>
    <row r="4" spans="1:13" s="82" customFormat="1" ht="38.25" customHeight="1" thickBot="1">
      <c r="A4" s="472" t="s">
        <v>84</v>
      </c>
      <c r="B4" s="472"/>
      <c r="C4" s="6" t="s">
        <v>85</v>
      </c>
      <c r="D4" s="7" t="s">
        <v>86</v>
      </c>
      <c r="E4" s="7" t="s">
        <v>108</v>
      </c>
      <c r="F4" s="6" t="s">
        <v>26</v>
      </c>
      <c r="G4" s="6" t="s">
        <v>66</v>
      </c>
      <c r="H4" s="6" t="s">
        <v>109</v>
      </c>
      <c r="I4" s="6" t="s">
        <v>110</v>
      </c>
      <c r="J4" s="6" t="s">
        <v>111</v>
      </c>
      <c r="K4" s="6" t="s">
        <v>72</v>
      </c>
      <c r="L4" s="6" t="s">
        <v>112</v>
      </c>
      <c r="M4" s="4" t="s">
        <v>113</v>
      </c>
    </row>
    <row r="5" spans="1:13" s="10" customFormat="1" ht="18" customHeight="1">
      <c r="A5" s="129"/>
      <c r="B5" s="130"/>
      <c r="C5" s="131"/>
      <c r="D5" s="131"/>
      <c r="E5" s="131"/>
      <c r="F5" s="131"/>
      <c r="G5" s="131"/>
      <c r="H5" s="131"/>
      <c r="I5" s="131"/>
      <c r="J5" s="131"/>
      <c r="K5" s="131"/>
      <c r="L5" s="131"/>
      <c r="M5" s="132"/>
    </row>
    <row r="6" spans="1:13" s="10" customFormat="1" ht="18" customHeight="1">
      <c r="A6" s="133"/>
      <c r="B6" s="167" t="s">
        <v>89</v>
      </c>
      <c r="C6" s="240" t="str">
        <f>設備使用記錄表!B6</f>
        <v>成型機</v>
      </c>
      <c r="D6" s="240" t="str">
        <f>設備使用記錄表!B6</f>
        <v>成型機</v>
      </c>
      <c r="E6" s="169">
        <v>800000</v>
      </c>
      <c r="F6" s="240" t="s">
        <v>234</v>
      </c>
      <c r="G6" s="240">
        <v>1150415003</v>
      </c>
      <c r="H6" s="240" t="s">
        <v>235</v>
      </c>
      <c r="I6" s="240" t="s">
        <v>114</v>
      </c>
      <c r="J6" s="168" t="s">
        <v>115</v>
      </c>
      <c r="K6" s="168">
        <v>1</v>
      </c>
      <c r="L6" s="170" t="s">
        <v>116</v>
      </c>
      <c r="M6" s="171">
        <v>500</v>
      </c>
    </row>
    <row r="7" spans="1:13" s="10" customFormat="1" ht="16.5" customHeight="1">
      <c r="A7" s="133"/>
      <c r="B7" s="167" t="s">
        <v>91</v>
      </c>
      <c r="C7" s="240" t="str">
        <f>設備使用記錄表!B7</f>
        <v>磨石機</v>
      </c>
      <c r="D7" s="240" t="str">
        <f>設備使用記錄表!B7</f>
        <v>磨石機</v>
      </c>
      <c r="E7" s="169">
        <v>500000</v>
      </c>
      <c r="F7" s="240" t="s">
        <v>237</v>
      </c>
      <c r="G7" s="240">
        <v>1150422009</v>
      </c>
      <c r="H7" s="240" t="s">
        <v>238</v>
      </c>
      <c r="I7" s="240" t="s">
        <v>117</v>
      </c>
      <c r="J7" s="168" t="s">
        <v>118</v>
      </c>
      <c r="K7" s="168">
        <v>1</v>
      </c>
      <c r="L7" s="170" t="s">
        <v>116</v>
      </c>
      <c r="M7" s="171">
        <v>2500</v>
      </c>
    </row>
    <row r="8" spans="1:13" s="10" customFormat="1" ht="18" customHeight="1">
      <c r="A8" s="133"/>
      <c r="B8" s="167"/>
      <c r="C8" s="240"/>
      <c r="D8" s="240"/>
      <c r="E8" s="169"/>
      <c r="F8" s="240"/>
      <c r="G8" s="240"/>
      <c r="H8" s="240"/>
      <c r="I8" s="240"/>
      <c r="J8" s="168"/>
      <c r="K8" s="168"/>
      <c r="L8" s="168"/>
      <c r="M8" s="171"/>
    </row>
    <row r="9" spans="1:13" s="10" customFormat="1" ht="16.5" customHeight="1">
      <c r="A9" s="134"/>
      <c r="B9" s="167"/>
      <c r="C9" s="240"/>
      <c r="D9" s="240"/>
      <c r="E9" s="169"/>
      <c r="F9" s="240"/>
      <c r="G9" s="240"/>
      <c r="H9" s="240"/>
      <c r="I9" s="240"/>
      <c r="J9" s="168"/>
      <c r="K9" s="168"/>
      <c r="L9" s="168"/>
      <c r="M9" s="171"/>
    </row>
    <row r="10" spans="1:13" s="10" customFormat="1" ht="16.5" customHeight="1">
      <c r="A10" s="133"/>
      <c r="B10" s="167"/>
      <c r="C10" s="240"/>
      <c r="D10" s="240"/>
      <c r="E10" s="169"/>
      <c r="F10" s="240"/>
      <c r="G10" s="240"/>
      <c r="H10" s="240"/>
      <c r="I10" s="240"/>
      <c r="J10" s="168"/>
      <c r="K10" s="168"/>
      <c r="L10" s="168"/>
      <c r="M10" s="171"/>
    </row>
    <row r="11" spans="1:13" s="10" customFormat="1" ht="17.25" customHeight="1">
      <c r="A11" s="133"/>
      <c r="B11" s="167"/>
      <c r="C11" s="240"/>
      <c r="D11" s="240"/>
      <c r="E11" s="169"/>
      <c r="F11" s="240"/>
      <c r="G11" s="240"/>
      <c r="H11" s="240"/>
      <c r="I11" s="240"/>
      <c r="J11" s="168"/>
      <c r="K11" s="168"/>
      <c r="L11" s="168"/>
      <c r="M11" s="171"/>
    </row>
    <row r="12" spans="1:13" s="10" customFormat="1" ht="15.75" customHeight="1">
      <c r="A12" s="133"/>
      <c r="B12" s="167"/>
      <c r="C12" s="240"/>
      <c r="D12" s="240"/>
      <c r="E12" s="169"/>
      <c r="F12" s="240"/>
      <c r="G12" s="240"/>
      <c r="H12" s="240"/>
      <c r="I12" s="240"/>
      <c r="J12" s="168"/>
      <c r="K12" s="168"/>
      <c r="L12" s="168"/>
      <c r="M12" s="171"/>
    </row>
    <row r="13" spans="1:13" s="10" customFormat="1" ht="19.5" customHeight="1">
      <c r="A13" s="134"/>
      <c r="B13" s="167"/>
      <c r="C13" s="240"/>
      <c r="D13" s="240"/>
      <c r="E13" s="169"/>
      <c r="F13" s="240"/>
      <c r="G13" s="240"/>
      <c r="H13" s="240"/>
      <c r="I13" s="240"/>
      <c r="J13" s="168"/>
      <c r="K13" s="168"/>
      <c r="L13" s="168"/>
      <c r="M13" s="171"/>
    </row>
    <row r="14" spans="1:13" s="10" customFormat="1" ht="16.5" customHeight="1">
      <c r="A14" s="133"/>
      <c r="B14" s="167"/>
      <c r="C14" s="240"/>
      <c r="D14" s="240"/>
      <c r="E14" s="169"/>
      <c r="F14" s="240"/>
      <c r="G14" s="240"/>
      <c r="H14" s="240"/>
      <c r="I14" s="240"/>
      <c r="J14" s="168"/>
      <c r="K14" s="168"/>
      <c r="L14" s="168"/>
      <c r="M14" s="171"/>
    </row>
    <row r="15" spans="1:13" s="10" customFormat="1" ht="17.25" customHeight="1" thickBot="1">
      <c r="A15" s="135"/>
      <c r="B15" s="241"/>
      <c r="C15" s="242"/>
      <c r="D15" s="242"/>
      <c r="E15" s="173"/>
      <c r="F15" s="242"/>
      <c r="G15" s="242"/>
      <c r="H15" s="242"/>
      <c r="I15" s="242"/>
      <c r="J15" s="172"/>
      <c r="K15" s="172"/>
      <c r="L15" s="172"/>
      <c r="M15" s="174"/>
    </row>
    <row r="16" spans="1:13" s="10" customFormat="1" ht="22.5" customHeight="1" thickBot="1">
      <c r="A16" s="184" t="s">
        <v>160</v>
      </c>
      <c r="B16" s="136"/>
      <c r="C16" s="448"/>
      <c r="D16" s="448"/>
      <c r="E16" s="449"/>
      <c r="F16" s="450"/>
      <c r="G16" s="450"/>
      <c r="H16" s="450"/>
      <c r="I16" s="450"/>
      <c r="J16" s="450"/>
      <c r="K16" s="450"/>
      <c r="L16" s="450"/>
      <c r="M16" s="440">
        <f>ROUND(SUM(M5:M15),0)</f>
        <v>3000</v>
      </c>
    </row>
    <row r="17" spans="1:13" ht="22.5" customHeight="1">
      <c r="A17" s="94"/>
      <c r="B17" s="137"/>
      <c r="C17" s="137"/>
      <c r="D17" s="137"/>
      <c r="E17" s="96"/>
      <c r="M17" s="96"/>
    </row>
    <row r="18" spans="1:13" s="9" customFormat="1" ht="13.8">
      <c r="A18" s="9" t="s">
        <v>119</v>
      </c>
    </row>
    <row r="19" spans="1:13" s="9" customFormat="1" ht="13.8">
      <c r="A19" s="9" t="s">
        <v>120</v>
      </c>
      <c r="G19" s="97"/>
    </row>
    <row r="20" spans="1:13" s="9" customFormat="1" ht="13.8">
      <c r="A20" s="9" t="s">
        <v>121</v>
      </c>
    </row>
    <row r="21" spans="1:13" s="9" customFormat="1" ht="13.8">
      <c r="A21" s="470" t="s">
        <v>203</v>
      </c>
      <c r="B21" s="470"/>
      <c r="C21" s="470"/>
      <c r="D21" s="470"/>
      <c r="E21" s="470"/>
      <c r="F21" s="470"/>
      <c r="G21" s="470"/>
      <c r="H21" s="470"/>
      <c r="I21" s="470"/>
      <c r="J21" s="470"/>
      <c r="K21" s="470"/>
      <c r="L21" s="470"/>
      <c r="M21" s="470"/>
    </row>
    <row r="22" spans="1:13" s="9" customFormat="1" ht="13.8">
      <c r="A22" s="470" t="s">
        <v>207</v>
      </c>
      <c r="B22" s="470"/>
      <c r="C22" s="470"/>
      <c r="D22" s="470"/>
      <c r="E22" s="470"/>
      <c r="F22" s="470"/>
      <c r="G22" s="470"/>
      <c r="H22" s="470"/>
      <c r="I22" s="470"/>
      <c r="J22" s="470"/>
      <c r="K22" s="470"/>
      <c r="L22" s="470"/>
      <c r="M22" s="470"/>
    </row>
    <row r="23" spans="1:13" s="9" customFormat="1">
      <c r="A23" s="471"/>
      <c r="B23" s="471"/>
      <c r="C23" s="471"/>
      <c r="D23" s="471"/>
      <c r="E23" s="471"/>
      <c r="F23" s="471"/>
      <c r="G23" s="471"/>
      <c r="H23" s="471"/>
      <c r="I23" s="471"/>
      <c r="J23" s="471"/>
      <c r="K23" s="471"/>
      <c r="L23" s="471"/>
      <c r="M23" s="471"/>
    </row>
    <row r="24" spans="1:13" s="11" customFormat="1" ht="17.399999999999999">
      <c r="A24" s="84"/>
      <c r="B24" s="65" t="s">
        <v>22</v>
      </c>
      <c r="F24" s="65" t="s">
        <v>23</v>
      </c>
      <c r="I24" s="84"/>
      <c r="K24" s="66" t="s">
        <v>24</v>
      </c>
    </row>
    <row r="25" spans="1:13">
      <c r="A25" s="471"/>
      <c r="B25" s="471"/>
      <c r="C25" s="471"/>
      <c r="D25" s="471"/>
      <c r="E25" s="471"/>
      <c r="F25" s="471"/>
      <c r="G25" s="471"/>
      <c r="H25" s="471"/>
      <c r="I25" s="471"/>
      <c r="J25" s="471"/>
      <c r="K25" s="471"/>
      <c r="L25" s="471"/>
      <c r="M25" s="471"/>
    </row>
    <row r="26" spans="1:13">
      <c r="A26" s="471"/>
      <c r="B26" s="471"/>
      <c r="C26" s="471"/>
      <c r="D26" s="471"/>
      <c r="E26" s="471"/>
      <c r="F26" s="471"/>
      <c r="G26" s="471"/>
      <c r="H26" s="471"/>
      <c r="I26" s="471"/>
      <c r="J26" s="471"/>
      <c r="K26" s="471"/>
      <c r="L26" s="471"/>
      <c r="M26" s="471"/>
    </row>
    <row r="27" spans="1:13">
      <c r="A27" s="74"/>
    </row>
  </sheetData>
  <sheetProtection algorithmName="SHA-512" hashValue="3TMqwcOOIsKF527AajTtz7wwSzcKstAn73Kkv1jCwCZLSbUH6c8eaUD6g55vysWGV02vRZ9Ds9OQUOKtFfqg2g==" saltValue="nX4OwxKQpw80/2sZRl1kxg==" spinCount="100000" sheet="1" formatCells="0" formatColumns="0" formatRows="0" insertRows="0"/>
  <mergeCells count="8">
    <mergeCell ref="A25:M25"/>
    <mergeCell ref="A26:M26"/>
    <mergeCell ref="A1:M1"/>
    <mergeCell ref="A2:M2"/>
    <mergeCell ref="A4:B4"/>
    <mergeCell ref="A21:M21"/>
    <mergeCell ref="A22:M22"/>
    <mergeCell ref="A23:M23"/>
  </mergeCells>
  <phoneticPr fontId="9" type="noConversion"/>
  <printOptions horizontalCentered="1" verticalCentered="1"/>
  <pageMargins left="0.19685039370078741" right="0.15748031496062992" top="0.39370078740157483" bottom="0.39370078740157483" header="0.27559055118110237" footer="0.15748031496062992"/>
  <pageSetup paperSize="9" scale="82" fitToWidth="0" fitToHeight="0" orientation="landscape"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具名範圍</vt:lpstr>
      </vt:variant>
      <vt:variant>
        <vt:i4>14</vt:i4>
      </vt:variant>
    </vt:vector>
  </HeadingPairs>
  <TitlesOfParts>
    <vt:vector size="32" baseType="lpstr">
      <vt:lpstr>計畫經費彙總表</vt:lpstr>
      <vt:lpstr>人事費</vt:lpstr>
      <vt:lpstr>加班記錄</vt:lpstr>
      <vt:lpstr>顧問</vt:lpstr>
      <vt:lpstr>工時記錄表</vt:lpstr>
      <vt:lpstr>材料費</vt:lpstr>
      <vt:lpstr>設備使用費</vt:lpstr>
      <vt:lpstr>設備使用記錄表</vt:lpstr>
      <vt:lpstr>設備維護費</vt:lpstr>
      <vt:lpstr>雲端及人工智慧服務使用費</vt:lpstr>
      <vt:lpstr>雲端及人工智慧服務使用記錄表</vt:lpstr>
      <vt:lpstr>技術購買費</vt:lpstr>
      <vt:lpstr>委託研究費</vt:lpstr>
      <vt:lpstr>委託勞務費</vt:lpstr>
      <vt:lpstr>國內差旅費</vt:lpstr>
      <vt:lpstr>國外差旅費</vt:lpstr>
      <vt:lpstr>研發成果廣告宣傳支出</vt:lpstr>
      <vt:lpstr>其他推廣宣傳支出</vt:lpstr>
      <vt:lpstr>人事費!Print_Area</vt:lpstr>
      <vt:lpstr>工時記錄表!Print_Area</vt:lpstr>
      <vt:lpstr>加班記錄!Print_Area</vt:lpstr>
      <vt:lpstr>技術購買費!Print_Area</vt:lpstr>
      <vt:lpstr>材料費!Print_Area</vt:lpstr>
      <vt:lpstr>其他推廣宣傳支出!Print_Area</vt:lpstr>
      <vt:lpstr>研發成果廣告宣傳支出!Print_Area</vt:lpstr>
      <vt:lpstr>計畫經費彙總表!Print_Area</vt:lpstr>
      <vt:lpstr>國內差旅費!Print_Area</vt:lpstr>
      <vt:lpstr>國外差旅費!Print_Area</vt:lpstr>
      <vt:lpstr>設備使用記錄表!Print_Area</vt:lpstr>
      <vt:lpstr>設備使用費!Print_Area</vt:lpstr>
      <vt:lpstr>設備維護費!Print_Area</vt:lpstr>
      <vt:lpstr>顧問!Print_Area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IDB</dc:creator>
  <cp:lastModifiedBy>佩嫻 徐</cp:lastModifiedBy>
  <cp:lastPrinted>2025-04-07T02:35:53Z</cp:lastPrinted>
  <dcterms:created xsi:type="dcterms:W3CDTF">1998-03-19T06:09:40Z</dcterms:created>
  <dcterms:modified xsi:type="dcterms:W3CDTF">2026-04-11T07:55:57Z</dcterms:modified>
</cp:coreProperties>
</file>