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線上同步\正風外勤\SIIR說明會\"/>
    </mc:Choice>
  </mc:AlternateContent>
  <xr:revisionPtr revIDLastSave="0" documentId="13_ncr:1_{0C5DFB73-D1C9-43E3-AEEC-13F9F6E9A7D3}" xr6:coauthVersionLast="47" xr6:coauthVersionMax="47" xr10:uidLastSave="{00000000-0000-0000-0000-000000000000}"/>
  <bookViews>
    <workbookView xWindow="-110" yWindow="-110" windowWidth="19420" windowHeight="10300" xr2:uid="{00000000-000D-0000-FFFF-FFFF00000000}"/>
  </bookViews>
  <sheets>
    <sheet name="計畫經費彙總表" sheetId="1" r:id="rId1"/>
    <sheet name="人事費" sheetId="2" r:id="rId2"/>
    <sheet name="加班記錄" sheetId="3" r:id="rId3"/>
    <sheet name="顧問" sheetId="4" r:id="rId4"/>
    <sheet name="工時記錄表" sheetId="5" r:id="rId5"/>
    <sheet name="材料費" sheetId="6" r:id="rId6"/>
    <sheet name="設備使用費" sheetId="7" r:id="rId7"/>
    <sheet name="設備使用記錄表" sheetId="8" r:id="rId8"/>
    <sheet name="設備維護費" sheetId="9" r:id="rId9"/>
    <sheet name="技術購買費" sheetId="10" r:id="rId10"/>
    <sheet name="委託研究費" sheetId="11" r:id="rId11"/>
    <sheet name="委託勞務費" sheetId="12" r:id="rId12"/>
    <sheet name="國內差旅費" sheetId="13" r:id="rId13"/>
    <sheet name="國外差旅費" sheetId="15" r:id="rId14"/>
    <sheet name="研發成果廣告宣傳支出" sheetId="14" r:id="rId15"/>
    <sheet name="其他市場驗證支出" sheetId="16" r:id="rId16"/>
  </sheets>
  <definedNames>
    <definedName name="_xlnm.Print_Area" localSheetId="1">人事費!$A$1:$I$19</definedName>
    <definedName name="_xlnm.Print_Area" localSheetId="4">工時記錄表!$A$1:$AJ$24</definedName>
    <definedName name="_xlnm.Print_Area" localSheetId="2">加班記錄!$A$1:$F$14</definedName>
    <definedName name="_xlnm.Print_Area" localSheetId="9">技術購買費!$A$1:$I$19</definedName>
    <definedName name="_xlnm.Print_Area" localSheetId="5">材料費!$A$1:$J$38</definedName>
    <definedName name="_xlnm.Print_Area" localSheetId="15">其他市場驗證支出!$A$1:$J$30</definedName>
    <definedName name="_xlnm.Print_Area" localSheetId="14">研發成果廣告宣傳支出!$A$1:$J$27</definedName>
    <definedName name="_xlnm.Print_Area" localSheetId="0">計畫經費彙總表!$A$1:$M$31</definedName>
    <definedName name="_xlnm.Print_Area" localSheetId="12">國內差旅費!$A$1:$N$24</definedName>
    <definedName name="_xlnm.Print_Area" localSheetId="13">國外差旅費!$A$1:$N$24</definedName>
    <definedName name="_xlnm.Print_Area" localSheetId="7">設備使用記錄表!$A$1:$AJ$24</definedName>
    <definedName name="_xlnm.Print_Area" localSheetId="6">設備使用費!$A$1:$K$34</definedName>
    <definedName name="_xlnm.Print_Area" localSheetId="8">設備維護費!$A$1:$M$24</definedName>
    <definedName name="_xlnm.Print_Area" localSheetId="3">顧問!$A$1:$E$22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I23" i="7"/>
  <c r="I22" i="7"/>
  <c r="I21" i="7"/>
  <c r="I20" i="7"/>
  <c r="I19" i="7"/>
  <c r="J18" i="16"/>
  <c r="J22" i="1" s="1"/>
  <c r="A1" i="16"/>
  <c r="F23" i="1"/>
  <c r="E23" i="1"/>
  <c r="C23" i="1"/>
  <c r="B23" i="1"/>
  <c r="K21" i="1"/>
  <c r="G21" i="1"/>
  <c r="D21" i="1"/>
  <c r="G22" i="1"/>
  <c r="D22" i="1"/>
  <c r="I12" i="7"/>
  <c r="I11" i="7"/>
  <c r="I10" i="7"/>
  <c r="I9" i="7"/>
  <c r="I8" i="7"/>
  <c r="I7" i="7"/>
  <c r="AH14" i="8"/>
  <c r="AH13" i="8"/>
  <c r="AH18" i="8"/>
  <c r="AJ18" i="8" s="1"/>
  <c r="J24" i="7" s="1"/>
  <c r="B18" i="8"/>
  <c r="H22" i="1" l="1"/>
  <c r="K24" i="7"/>
  <c r="I22" i="1" l="1"/>
  <c r="K22" i="1"/>
  <c r="AH17" i="8"/>
  <c r="AJ17" i="8" s="1"/>
  <c r="J23" i="7" s="1"/>
  <c r="K23" i="7" s="1"/>
  <c r="AH16" i="8"/>
  <c r="AJ16" i="8" s="1"/>
  <c r="J22" i="7" s="1"/>
  <c r="K22" i="7" s="1"/>
  <c r="AH15" i="8"/>
  <c r="AJ15" i="8" s="1"/>
  <c r="J21" i="7" s="1"/>
  <c r="AH11" i="8"/>
  <c r="AJ11" i="8" s="1"/>
  <c r="J12" i="7" s="1"/>
  <c r="AH10" i="8"/>
  <c r="AJ10" i="8" s="1"/>
  <c r="J11" i="7" s="1"/>
  <c r="AH9" i="8"/>
  <c r="AJ9" i="8" s="1"/>
  <c r="J10" i="7" s="1"/>
  <c r="B17" i="8"/>
  <c r="B16" i="8"/>
  <c r="B15" i="8"/>
  <c r="B14" i="8"/>
  <c r="B13" i="8"/>
  <c r="B11" i="8"/>
  <c r="B10" i="8"/>
  <c r="B9" i="8"/>
  <c r="B8" i="8"/>
  <c r="B7" i="8"/>
  <c r="B6" i="8"/>
  <c r="N13" i="15"/>
  <c r="N12" i="15"/>
  <c r="N11" i="15"/>
  <c r="N10" i="15"/>
  <c r="N9" i="15"/>
  <c r="N8" i="15"/>
  <c r="N7" i="15"/>
  <c r="N6" i="15"/>
  <c r="N13" i="13"/>
  <c r="N12" i="13"/>
  <c r="N11" i="13"/>
  <c r="N10" i="13"/>
  <c r="N9" i="13"/>
  <c r="N8" i="13"/>
  <c r="N7" i="13"/>
  <c r="N6" i="13"/>
  <c r="L22" i="1" l="1"/>
  <c r="D19" i="1"/>
  <c r="D23" i="1" s="1"/>
  <c r="G19" i="1"/>
  <c r="G23" i="1" s="1"/>
  <c r="G18" i="1"/>
  <c r="D18" i="1"/>
  <c r="N14" i="15"/>
  <c r="J19" i="1" s="1"/>
  <c r="A1" i="15"/>
  <c r="D10" i="1"/>
  <c r="J18" i="14"/>
  <c r="J21" i="1" s="1"/>
  <c r="I21" i="1" s="1"/>
  <c r="L21" i="1" s="1"/>
  <c r="M21" i="1" s="1"/>
  <c r="I12" i="12"/>
  <c r="J16" i="1" s="1"/>
  <c r="I12" i="11"/>
  <c r="J15" i="1" s="1"/>
  <c r="I12" i="10"/>
  <c r="J14" i="1" s="1"/>
  <c r="M16" i="9"/>
  <c r="J12" i="1" s="1"/>
  <c r="J27" i="6"/>
  <c r="J10" i="1" s="1"/>
  <c r="E15" i="4"/>
  <c r="J9" i="1" s="1"/>
  <c r="E11" i="3"/>
  <c r="A1" i="14"/>
  <c r="A1" i="13"/>
  <c r="A1" i="12"/>
  <c r="A1" i="11"/>
  <c r="A1" i="10"/>
  <c r="A1" i="9"/>
  <c r="D7" i="9"/>
  <c r="C6" i="9"/>
  <c r="A1" i="8"/>
  <c r="A1" i="7"/>
  <c r="A1" i="6"/>
  <c r="A1" i="5"/>
  <c r="A1" i="4"/>
  <c r="A1" i="3"/>
  <c r="H10" i="2"/>
  <c r="H9" i="2"/>
  <c r="H8" i="2"/>
  <c r="H7" i="2"/>
  <c r="A1" i="2"/>
  <c r="N14" i="13"/>
  <c r="J18" i="1" s="1"/>
  <c r="AJ14" i="8"/>
  <c r="J20" i="7" s="1"/>
  <c r="AJ13" i="8"/>
  <c r="J19" i="7" s="1"/>
  <c r="AH8" i="8"/>
  <c r="AJ8" i="8" s="1"/>
  <c r="J9" i="7" s="1"/>
  <c r="AH7" i="8"/>
  <c r="AJ7" i="8" s="1"/>
  <c r="J8" i="7" s="1"/>
  <c r="AH6" i="8"/>
  <c r="AJ6" i="8" s="1"/>
  <c r="J7" i="7" s="1"/>
  <c r="K21" i="7"/>
  <c r="K12" i="7"/>
  <c r="K11" i="7"/>
  <c r="K10" i="7"/>
  <c r="AG8" i="5"/>
  <c r="AI8" i="5" s="1"/>
  <c r="F10" i="2" s="1"/>
  <c r="AG7" i="5"/>
  <c r="AI7" i="5" s="1"/>
  <c r="F9" i="2" s="1"/>
  <c r="AG6" i="5"/>
  <c r="AI6" i="5" s="1"/>
  <c r="F8" i="2" s="1"/>
  <c r="AG5" i="5"/>
  <c r="AI5" i="5" s="1"/>
  <c r="D13" i="2"/>
  <c r="C13" i="2"/>
  <c r="B13" i="2"/>
  <c r="G12" i="2"/>
  <c r="I12" i="2" s="1"/>
  <c r="G11" i="2"/>
  <c r="I11" i="2" s="1"/>
  <c r="E10" i="2"/>
  <c r="E9" i="2"/>
  <c r="E8" i="2"/>
  <c r="E7" i="2"/>
  <c r="G16" i="1"/>
  <c r="D16" i="1"/>
  <c r="G15" i="1"/>
  <c r="D15" i="1"/>
  <c r="G14" i="1"/>
  <c r="D14" i="1"/>
  <c r="G12" i="1"/>
  <c r="D12" i="1"/>
  <c r="G11" i="1"/>
  <c r="D11" i="1"/>
  <c r="G10" i="1"/>
  <c r="G9" i="1"/>
  <c r="D9" i="1"/>
  <c r="G8" i="1"/>
  <c r="D8" i="1"/>
  <c r="H13" i="2" l="1"/>
  <c r="M22" i="1"/>
  <c r="H10" i="1"/>
  <c r="K20" i="7"/>
  <c r="K19" i="7"/>
  <c r="H18" i="1"/>
  <c r="K18" i="1" s="1"/>
  <c r="K19" i="1"/>
  <c r="H15" i="1"/>
  <c r="I15" i="1" s="1"/>
  <c r="L15" i="1" s="1"/>
  <c r="G10" i="2"/>
  <c r="I10" i="2" s="1"/>
  <c r="C7" i="9"/>
  <c r="E13" i="2"/>
  <c r="K7" i="7"/>
  <c r="K13" i="7" s="1"/>
  <c r="K8" i="7"/>
  <c r="H9" i="1"/>
  <c r="K9" i="1" s="1"/>
  <c r="K10" i="1"/>
  <c r="H12" i="1"/>
  <c r="K12" i="1" s="1"/>
  <c r="G9" i="2"/>
  <c r="I9" i="2" s="1"/>
  <c r="H14" i="1"/>
  <c r="K14" i="1" s="1"/>
  <c r="K9" i="7"/>
  <c r="H16" i="1"/>
  <c r="K16" i="1" s="1"/>
  <c r="F7" i="2"/>
  <c r="D6" i="9"/>
  <c r="G8" i="2"/>
  <c r="I8" i="2" s="1"/>
  <c r="K25" i="7" l="1"/>
  <c r="I18" i="1"/>
  <c r="L18" i="1" s="1"/>
  <c r="M18" i="1" s="1"/>
  <c r="I19" i="1"/>
  <c r="L19" i="1" s="1"/>
  <c r="M19" i="1" s="1"/>
  <c r="K15" i="1"/>
  <c r="M15" i="1" s="1"/>
  <c r="I10" i="1"/>
  <c r="L10" i="1" s="1"/>
  <c r="M10" i="1" s="1"/>
  <c r="I9" i="1"/>
  <c r="L9" i="1" s="1"/>
  <c r="M9" i="1" s="1"/>
  <c r="I14" i="1"/>
  <c r="L14" i="1" s="1"/>
  <c r="M14" i="1" s="1"/>
  <c r="G7" i="2"/>
  <c r="I7" i="2" s="1"/>
  <c r="I13" i="2" s="1"/>
  <c r="J8" i="1" s="1"/>
  <c r="I16" i="1"/>
  <c r="I12" i="1"/>
  <c r="L12" i="1" s="1"/>
  <c r="M12" i="1" s="1"/>
  <c r="K26" i="7" l="1"/>
  <c r="J11" i="1" s="1"/>
  <c r="L16" i="1"/>
  <c r="M16" i="1" s="1"/>
  <c r="G13" i="2"/>
  <c r="H11" i="1" l="1"/>
  <c r="I11" i="1" s="1"/>
  <c r="J23" i="1"/>
  <c r="H8" i="1"/>
  <c r="L11" i="1" l="1"/>
  <c r="K11" i="1"/>
  <c r="H23" i="1"/>
  <c r="K8" i="1"/>
  <c r="I8" i="1"/>
  <c r="I23" i="1" s="1"/>
  <c r="K23" i="1" l="1"/>
  <c r="M11" i="1"/>
  <c r="L8" i="1"/>
  <c r="L23" i="1" s="1"/>
  <c r="M8" i="1" l="1"/>
  <c r="M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DF65C2C5-0DD8-441A-8105-6310BDCB2489}">
      <text>
        <r>
          <rPr>
            <b/>
            <sz val="9"/>
            <color indexed="81"/>
            <rFont val="細明體"/>
            <family val="3"/>
            <charset val="136"/>
          </rPr>
          <t>填表注意事項</t>
        </r>
        <r>
          <rPr>
            <b/>
            <sz val="9"/>
            <color indexed="81"/>
            <rFont val="Tahoma"/>
            <family val="2"/>
          </rPr>
          <t xml:space="preserve">:
</t>
        </r>
        <r>
          <rPr>
            <sz val="9"/>
            <color indexed="81"/>
            <rFont val="Tahoma"/>
            <family val="2"/>
          </rPr>
          <t>1.</t>
        </r>
        <r>
          <rPr>
            <sz val="9"/>
            <color indexed="81"/>
            <rFont val="細明體"/>
            <family val="3"/>
            <charset val="136"/>
          </rPr>
          <t xml:space="preserve">標示綠色者為可修改欄位
</t>
        </r>
        <r>
          <rPr>
            <sz val="9"/>
            <color indexed="81"/>
            <rFont val="Tahoma"/>
            <family val="2"/>
          </rPr>
          <t>2.</t>
        </r>
        <r>
          <rPr>
            <sz val="9"/>
            <color indexed="81"/>
            <rFont val="細明體"/>
            <family val="3"/>
            <charset val="136"/>
          </rPr>
          <t xml:space="preserve">標示藍色的三個技術移轉科目小計欄位，只有在當月份技術移轉交易對象不只一家，需要同時連結多張專帳表格時才修改公式，否則請勿修改公式
</t>
        </r>
        <r>
          <rPr>
            <sz val="9"/>
            <color indexed="81"/>
            <rFont val="Tahoma"/>
            <family val="2"/>
          </rPr>
          <t>3.</t>
        </r>
        <r>
          <rPr>
            <sz val="9"/>
            <color indexed="81"/>
            <rFont val="細明體"/>
            <family val="3"/>
            <charset val="136"/>
          </rPr>
          <t>白色的欄位建議勿修改</t>
        </r>
        <r>
          <rPr>
            <sz val="9"/>
            <color indexed="81"/>
            <rFont val="Tahoma"/>
            <family val="2"/>
          </rPr>
          <t>(</t>
        </r>
        <r>
          <rPr>
            <sz val="9"/>
            <color indexed="81"/>
            <rFont val="細明體"/>
            <family val="3"/>
            <charset val="136"/>
          </rPr>
          <t>該等欄位大部分已經鎖定無法修改</t>
        </r>
        <r>
          <rPr>
            <sz val="9"/>
            <color indexed="81"/>
            <rFont val="Tahoma"/>
            <family val="2"/>
          </rPr>
          <t>)
4.</t>
        </r>
        <r>
          <rPr>
            <sz val="9"/>
            <color indexed="81"/>
            <rFont val="細明體"/>
            <family val="3"/>
            <charset val="136"/>
          </rPr>
          <t>列印時注意上期累計支用數</t>
        </r>
        <r>
          <rPr>
            <sz val="9"/>
            <color indexed="81"/>
            <rFont val="Tahoma"/>
            <family val="2"/>
          </rPr>
          <t>(EFG</t>
        </r>
        <r>
          <rPr>
            <sz val="9"/>
            <color indexed="81"/>
            <rFont val="細明體"/>
            <family val="3"/>
            <charset val="136"/>
          </rPr>
          <t>三欄</t>
        </r>
        <r>
          <rPr>
            <sz val="9"/>
            <color indexed="81"/>
            <rFont val="Tahoma"/>
            <family val="2"/>
          </rPr>
          <t>)</t>
        </r>
        <r>
          <rPr>
            <sz val="9"/>
            <color indexed="81"/>
            <rFont val="細明體"/>
            <family val="3"/>
            <charset val="136"/>
          </rPr>
          <t xml:space="preserve">請隱藏起來
</t>
        </r>
        <r>
          <rPr>
            <sz val="9"/>
            <color indexed="81"/>
            <rFont val="Tahoma"/>
            <family val="2"/>
          </rPr>
          <t>5.</t>
        </r>
        <r>
          <rPr>
            <sz val="9"/>
            <color indexed="81"/>
            <rFont val="細明體"/>
            <family val="3"/>
            <charset val="136"/>
          </rPr>
          <t>每個月填一份經費累計表</t>
        </r>
        <r>
          <rPr>
            <sz val="9"/>
            <color indexed="81"/>
            <rFont val="Tahoma"/>
            <family val="2"/>
          </rPr>
          <t>excel</t>
        </r>
        <r>
          <rPr>
            <sz val="9"/>
            <color indexed="81"/>
            <rFont val="細明體"/>
            <family val="3"/>
            <charset val="136"/>
          </rPr>
          <t>檔，請勿把多個月份的資料放在同一個</t>
        </r>
        <r>
          <rPr>
            <sz val="9"/>
            <color indexed="81"/>
            <rFont val="Tahoma"/>
            <family val="2"/>
          </rPr>
          <t>excel</t>
        </r>
        <r>
          <rPr>
            <sz val="9"/>
            <color indexed="81"/>
            <rFont val="細明體"/>
            <family val="3"/>
            <charset val="136"/>
          </rPr>
          <t xml:space="preserve">檔案中，因為公式很容易跑掉，這樣很容易造成計算錯誤
</t>
        </r>
        <r>
          <rPr>
            <sz val="9"/>
            <color indexed="81"/>
            <rFont val="Tahoma"/>
            <family val="2"/>
          </rPr>
          <t>6.</t>
        </r>
        <r>
          <rPr>
            <sz val="9"/>
            <color indexed="81"/>
            <rFont val="細明體"/>
            <family val="3"/>
            <charset val="136"/>
          </rPr>
          <t xml:space="preserve">填寫上若有不了解的地方，請撥電話或寫信詢問正風聯合會計師事務所負責審查貴公司的查帳員
</t>
        </r>
        <r>
          <rPr>
            <sz val="9"/>
            <color indexed="81"/>
            <rFont val="Tahoma"/>
            <family val="2"/>
          </rPr>
          <t>7.</t>
        </r>
        <r>
          <rPr>
            <sz val="9"/>
            <color indexed="81"/>
            <rFont val="細明體"/>
            <family val="3"/>
            <charset val="136"/>
          </rPr>
          <t>表格上方蓋公司大章，表格下方負責人部分蓋公司負責人小章。另表格下方其他權責人員章也務必蓋上</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2E60961A-8365-412F-B234-971F038353C8}">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18081065-44B9-4521-9D6E-290C679E51E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BA8F1B1E-9343-47FD-8034-FB08C6B10EFC}">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47EADEC4-52FE-41CC-A8DE-D174D38F59BE}">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632A4FD2-E412-404D-A0D1-2C28E295308D}">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574AD6E9-E12E-4A7B-BC66-AF9D6309020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8A6CB0C6-B85C-4F45-9598-9C5DE2233046}">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58505A33-84B0-4B6B-96A1-FD510377BE76}">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3.</t>
        </r>
        <r>
          <rPr>
            <sz val="12"/>
            <color indexed="81"/>
            <rFont val="細明體"/>
            <family val="3"/>
            <charset val="136"/>
          </rPr>
          <t xml:space="preserve">表格上方的傳票日期與傳票編號請不要漏填
</t>
        </r>
        <r>
          <rPr>
            <sz val="12"/>
            <color indexed="81"/>
            <rFont val="Tahoma"/>
            <family val="2"/>
          </rPr>
          <t>2.</t>
        </r>
        <r>
          <rPr>
            <sz val="12"/>
            <color indexed="81"/>
            <rFont val="細明體"/>
            <family val="3"/>
            <charset val="136"/>
          </rPr>
          <t xml:space="preserve">表格下方所列權責人員皆應蓋章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41175235-546A-43CA-A2FD-84CE32508C58}">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8304E897-D99C-4803-9CF4-67C219C7288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69327EE6-E3E8-40B7-AFBF-467A764617BC}">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正常工作時數每個月可能不同(受大小月、例假日等因素影響)，請務必逐月確認是否填寫正確
3."簽名欄"位務必由投入計畫人員本人親簽，不要蓋章
4.表格下方所列計畫主持人、主辦會計、填表人等權責人員皆應蓋章</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B0D15ACA-BD43-40E6-A063-36C9B681CD97}">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AEC7D688-AE13-4F01-A4BD-ECE706B01712}">
      <text>
        <r>
          <rPr>
            <b/>
            <sz val="12"/>
            <color indexed="81"/>
            <rFont val="細明體"/>
            <family val="3"/>
            <charset val="136"/>
          </rPr>
          <t xml:space="preserve">填表注意事項:
</t>
        </r>
        <r>
          <rPr>
            <sz val="12"/>
            <color indexed="81"/>
            <rFont val="細明體"/>
            <family val="3"/>
            <charset val="136"/>
          </rPr>
          <t>1.填綠色部分即可，白色部分的數字有預設公式，請不要修改，避免計算錯誤
2.所列設備名稱務必與"設備使用紀錄表"所列設備名稱完全相符
3.表格上方傳票編號請填寫當月折舊傳票編號，務必記得填寫
4.表格下方所列權責人員皆應蓋章</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9698085F-9898-4B8F-B74A-ECEE35345416}">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所列設備名稱務必與"設備使用費"工作表所列設備名稱完全相符
3</t>
        </r>
        <r>
          <rPr>
            <sz val="12"/>
            <color indexed="81"/>
            <rFont val="Tahoma"/>
            <family val="2"/>
          </rPr>
          <t>.</t>
        </r>
        <r>
          <rPr>
            <sz val="12"/>
            <color indexed="81"/>
            <rFont val="細明體"/>
            <family val="3"/>
            <charset val="136"/>
          </rPr>
          <t>表格下方所列權責人員皆應蓋章</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0829B917-661D-4211-99F4-7EB99B807FFD}">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sharedStrings.xml><?xml version="1.0" encoding="utf-8"?>
<sst xmlns="http://schemas.openxmlformats.org/spreadsheetml/2006/main" count="468" uniqueCount="255">
  <si>
    <t>××股份有限公司</t>
  </si>
  <si>
    <t>經費累計表(應按月編制)</t>
  </si>
  <si>
    <t>金額單位：元</t>
  </si>
  <si>
    <t>計畫預算數</t>
  </si>
  <si>
    <t xml:space="preserve">  本期支用數</t>
  </si>
  <si>
    <t xml:space="preserve"> 累計支用數</t>
  </si>
  <si>
    <t>預算科目</t>
  </si>
  <si>
    <t>補助款</t>
  </si>
  <si>
    <t>自籌款</t>
  </si>
  <si>
    <t>小計</t>
  </si>
  <si>
    <t>一、人事費</t>
  </si>
  <si>
    <t xml:space="preserve">    1.計畫人員</t>
  </si>
  <si>
    <t xml:space="preserve">    2.顧問</t>
  </si>
  <si>
    <t>二、消耗性器材及原材料費</t>
  </si>
  <si>
    <t>三、研發設備使用費</t>
  </si>
  <si>
    <t>四、研發設備維護費</t>
  </si>
  <si>
    <t>五、技術移轉費</t>
  </si>
  <si>
    <t xml:space="preserve">    1.技術或智慧財產權購買費</t>
  </si>
  <si>
    <t xml:space="preserve">    2.委託研究費</t>
  </si>
  <si>
    <t xml:space="preserve">    3.委託勞務費</t>
  </si>
  <si>
    <t>六、差旅費</t>
  </si>
  <si>
    <t>七、市場驗證費</t>
  </si>
  <si>
    <t>註1:金額以元為單位。</t>
  </si>
  <si>
    <t>註2:補助款及自籌款出現#DIV/0!之欄位請填0。</t>
  </si>
  <si>
    <t>註3:請填寫綠色填滿之欄位，電腦會自動編列小計。</t>
  </si>
  <si>
    <t>註4:列印時請隱藏「上期累計實支數」之欄位</t>
  </si>
  <si>
    <t>公司負責人:</t>
  </si>
  <si>
    <t>計畫主持人:</t>
  </si>
  <si>
    <t>主辦會計:</t>
  </si>
  <si>
    <t>填表人：</t>
  </si>
  <si>
    <t>金額單位:元</t>
  </si>
  <si>
    <t>傳票日期</t>
  </si>
  <si>
    <t>傳票編號</t>
  </si>
  <si>
    <r>
      <t>計畫人員姓</t>
    </r>
    <r>
      <rPr>
        <b/>
        <sz val="18"/>
        <color rgb="FF000000"/>
        <rFont val="Times New Roman"/>
        <family val="1"/>
      </rPr>
      <t xml:space="preserve">  </t>
    </r>
    <r>
      <rPr>
        <b/>
        <sz val="18"/>
        <color rgb="FF000000"/>
        <rFont val="標楷體"/>
        <family val="4"/>
        <charset val="136"/>
      </rPr>
      <t>名</t>
    </r>
  </si>
  <si>
    <r>
      <t>本</t>
    </r>
    <r>
      <rPr>
        <b/>
        <sz val="18"/>
        <color rgb="FF000000"/>
        <rFont val="Times New Roman"/>
        <family val="1"/>
      </rPr>
      <t>(</t>
    </r>
    <r>
      <rPr>
        <b/>
        <sz val="18"/>
        <color rgb="FF000000"/>
        <rFont val="標楷體"/>
        <family val="4"/>
        <charset val="136"/>
      </rPr>
      <t>底</t>
    </r>
    <r>
      <rPr>
        <b/>
        <sz val="18"/>
        <color rgb="FF000000"/>
        <rFont val="Times New Roman"/>
        <family val="1"/>
      </rPr>
      <t>)</t>
    </r>
    <r>
      <rPr>
        <b/>
        <sz val="18"/>
        <color rgb="FF000000"/>
        <rFont val="標楷體"/>
        <family val="4"/>
        <charset val="136"/>
      </rPr>
      <t xml:space="preserve">薪
</t>
    </r>
    <r>
      <rPr>
        <b/>
        <sz val="18"/>
        <color rgb="FF000000"/>
        <rFont val="Times New Roman"/>
        <family val="1"/>
      </rPr>
      <t>A</t>
    </r>
  </si>
  <si>
    <r>
      <t xml:space="preserve">職務加給或
技術津貼
</t>
    </r>
    <r>
      <rPr>
        <b/>
        <sz val="18"/>
        <color rgb="FF000000"/>
        <rFont val="Times New Roman"/>
        <family val="1"/>
      </rPr>
      <t>B</t>
    </r>
  </si>
  <si>
    <r>
      <t xml:space="preserve">主管加給
</t>
    </r>
    <r>
      <rPr>
        <b/>
        <sz val="18"/>
        <color rgb="FF000000"/>
        <rFont val="Times New Roman"/>
        <family val="1"/>
      </rPr>
      <t>C</t>
    </r>
  </si>
  <si>
    <r>
      <t xml:space="preserve">月薪小計
</t>
    </r>
    <r>
      <rPr>
        <b/>
        <sz val="18"/>
        <color rgb="FF000000"/>
        <rFont val="Times New Roman"/>
        <family val="1"/>
      </rPr>
      <t>D=A+B+C</t>
    </r>
  </si>
  <si>
    <r>
      <t xml:space="preserve">投入比率
</t>
    </r>
    <r>
      <rPr>
        <b/>
        <sz val="18"/>
        <color rgb="FF000000"/>
        <rFont val="Times New Roman"/>
        <family val="1"/>
      </rPr>
      <t>(</t>
    </r>
    <r>
      <rPr>
        <b/>
        <sz val="18"/>
        <color rgb="FF000000"/>
        <rFont val="標楷體"/>
        <family val="4"/>
        <charset val="136"/>
      </rPr>
      <t>註</t>
    </r>
    <r>
      <rPr>
        <b/>
        <sz val="18"/>
        <color rgb="FF000000"/>
        <rFont val="Times New Roman"/>
        <family val="1"/>
      </rPr>
      <t>1)</t>
    </r>
    <r>
      <rPr>
        <b/>
        <sz val="18"/>
        <color rgb="FF000000"/>
        <rFont val="Times New Roman"/>
        <family val="1"/>
      </rPr>
      <t xml:space="preserve">
I</t>
    </r>
  </si>
  <si>
    <r>
      <t>可列入本計畫之薪餉</t>
    </r>
    <r>
      <rPr>
        <b/>
        <sz val="18"/>
        <color rgb="FF000000"/>
        <rFont val="Times New Roman"/>
        <family val="1"/>
      </rPr>
      <t>J=D*I</t>
    </r>
  </si>
  <si>
    <r>
      <t xml:space="preserve">本計畫加班費
</t>
    </r>
    <r>
      <rPr>
        <b/>
        <sz val="18"/>
        <color rgb="FF000000"/>
        <rFont val="Times New Roman"/>
        <family val="1"/>
      </rPr>
      <t>K</t>
    </r>
  </si>
  <si>
    <r>
      <t xml:space="preserve">應計入本計畫薪資
</t>
    </r>
    <r>
      <rPr>
        <b/>
        <sz val="18"/>
        <color rgb="FF000000"/>
        <rFont val="Times New Roman"/>
        <family val="1"/>
      </rPr>
      <t>L=J+K</t>
    </r>
  </si>
  <si>
    <r>
      <t>1.</t>
    </r>
    <r>
      <rPr>
        <sz val="18"/>
        <color rgb="FF000000"/>
        <rFont val="標楷體"/>
        <family val="4"/>
        <charset val="136"/>
      </rPr>
      <t>×××</t>
    </r>
  </si>
  <si>
    <r>
      <t>2.</t>
    </r>
    <r>
      <rPr>
        <sz val="18"/>
        <color rgb="FF000000"/>
        <rFont val="標楷體"/>
        <family val="4"/>
        <charset val="136"/>
      </rPr>
      <t>×××</t>
    </r>
  </si>
  <si>
    <r>
      <t>3.</t>
    </r>
    <r>
      <rPr>
        <sz val="18"/>
        <color rgb="FF000000"/>
        <rFont val="標楷體"/>
        <family val="4"/>
        <charset val="136"/>
      </rPr>
      <t>×××</t>
    </r>
  </si>
  <si>
    <r>
      <t>4.</t>
    </r>
    <r>
      <rPr>
        <sz val="18"/>
        <color rgb="FF000000"/>
        <rFont val="標楷體"/>
        <family val="4"/>
        <charset val="136"/>
      </rPr>
      <t>×××</t>
    </r>
  </si>
  <si>
    <t>註1：投入比率應與工時記錄表合計當月份一致。每月投入比率以1為上限。</t>
  </si>
  <si>
    <t>計畫人員姓  名</t>
  </si>
  <si>
    <t>加班事由</t>
  </si>
  <si>
    <t>加班時數</t>
  </si>
  <si>
    <t>加班費計算公式</t>
  </si>
  <si>
    <t>本計畫之加班費</t>
  </si>
  <si>
    <t>計畫人員簽名</t>
  </si>
  <si>
    <t>姓名</t>
  </si>
  <si>
    <t>摘要</t>
  </si>
  <si>
    <r>
      <t>合</t>
    </r>
    <r>
      <rPr>
        <b/>
        <sz val="12"/>
        <color rgb="FF000000"/>
        <rFont val="Times New Roman"/>
        <family val="1"/>
      </rPr>
      <t xml:space="preserve">    </t>
    </r>
    <r>
      <rPr>
        <b/>
        <sz val="12"/>
        <color rgb="FF000000"/>
        <rFont val="標楷體"/>
        <family val="4"/>
        <charset val="136"/>
      </rPr>
      <t>計</t>
    </r>
  </si>
  <si>
    <r>
      <t>1.</t>
    </r>
    <r>
      <rPr>
        <sz val="12"/>
        <color rgb="FF000000"/>
        <rFont val="標楷體"/>
        <family val="4"/>
        <charset val="136"/>
      </rPr>
      <t>×××</t>
    </r>
  </si>
  <si>
    <r>
      <t>2.</t>
    </r>
    <r>
      <rPr>
        <sz val="12"/>
        <color rgb="FF000000"/>
        <rFont val="標楷體"/>
        <family val="4"/>
        <charset val="136"/>
      </rPr>
      <t>×××</t>
    </r>
  </si>
  <si>
    <t xml:space="preserve">註1：帳務查核時應備妥下列文件備查:1.領款收據（應書明受領事由、受領人名、地址、                </t>
  </si>
  <si>
    <t>註2：顧問任職單位同意函。</t>
  </si>
  <si>
    <t>合計</t>
  </si>
  <si>
    <t>正常工作時數</t>
  </si>
  <si>
    <t>投入
比率</t>
  </si>
  <si>
    <t>簽名欄</t>
  </si>
  <si>
    <r>
      <t>1.</t>
    </r>
    <r>
      <rPr>
        <sz val="10"/>
        <color rgb="FF000000"/>
        <rFont val="標楷體"/>
        <family val="4"/>
        <charset val="136"/>
      </rPr>
      <t>×××</t>
    </r>
  </si>
  <si>
    <r>
      <t>2.</t>
    </r>
    <r>
      <rPr>
        <sz val="10"/>
        <color rgb="FF000000"/>
        <rFont val="標楷體"/>
        <family val="4"/>
        <charset val="136"/>
      </rPr>
      <t>×××</t>
    </r>
  </si>
  <si>
    <r>
      <t>3.</t>
    </r>
    <r>
      <rPr>
        <sz val="10"/>
        <color rgb="FF000000"/>
        <rFont val="標楷體"/>
        <family val="4"/>
        <charset val="136"/>
      </rPr>
      <t>×××</t>
    </r>
  </si>
  <si>
    <r>
      <t>4.</t>
    </r>
    <r>
      <rPr>
        <sz val="10"/>
        <color rgb="FF000000"/>
        <rFont val="標楷體"/>
        <family val="4"/>
        <charset val="136"/>
      </rPr>
      <t>×××</t>
    </r>
  </si>
  <si>
    <r>
      <t>註1</t>
    </r>
    <r>
      <rPr>
        <sz val="10"/>
        <color rgb="FF000000"/>
        <rFont val="Times New Roman"/>
        <family val="1"/>
      </rPr>
      <t>.</t>
    </r>
    <r>
      <rPr>
        <sz val="10"/>
        <color rgb="FF000000"/>
        <rFont val="標楷體"/>
        <family val="4"/>
        <charset val="136"/>
      </rPr>
      <t>請假不論事由，請假時數均不得列入本計畫投入工時計算。</t>
    </r>
  </si>
  <si>
    <r>
      <t>註2</t>
    </r>
    <r>
      <rPr>
        <sz val="10"/>
        <color rgb="FF000000"/>
        <rFont val="Times New Roman"/>
        <family val="1"/>
      </rPr>
      <t>.</t>
    </r>
    <r>
      <rPr>
        <sz val="10"/>
        <color rgb="FF000000"/>
        <rFont val="標楷體"/>
        <family val="4"/>
        <charset val="136"/>
      </rPr>
      <t>公司加班如另發加班費則上表所統計之工時不含加班時數；如採補休方式則加班時數應計入，補休時則視同請假處理。</t>
    </r>
  </si>
  <si>
    <r>
      <t>註</t>
    </r>
    <r>
      <rPr>
        <sz val="10"/>
        <color rgb="FF000000"/>
        <rFont val="Times New Roman"/>
        <family val="1"/>
      </rPr>
      <t>3.</t>
    </r>
    <r>
      <rPr>
        <sz val="10"/>
        <color rgb="FF000000"/>
        <rFont val="標楷體"/>
        <family val="4"/>
        <charset val="136"/>
      </rPr>
      <t>每月投入比率最高為</t>
    </r>
    <r>
      <rPr>
        <sz val="10"/>
        <color rgb="FF000000"/>
        <rFont val="Times New Roman"/>
        <family val="1"/>
      </rPr>
      <t>1.00</t>
    </r>
    <r>
      <rPr>
        <sz val="10"/>
        <color rgb="FF000000"/>
        <rFont val="標楷體"/>
        <family val="4"/>
        <charset val="136"/>
      </rPr>
      <t>。</t>
    </r>
  </si>
  <si>
    <r>
      <t>註4</t>
    </r>
    <r>
      <rPr>
        <sz val="10"/>
        <color rgb="FFFF0000"/>
        <rFont val="Times New Roman"/>
        <family val="1"/>
      </rPr>
      <t>.</t>
    </r>
    <r>
      <rPr>
        <sz val="10"/>
        <color rgb="FFFF0000"/>
        <rFont val="標楷體"/>
        <family val="4"/>
        <charset val="136"/>
      </rPr>
      <t>請計畫人員確認工時記錄後於簽名欄位簽名</t>
    </r>
  </si>
  <si>
    <t>傳票號碼</t>
  </si>
  <si>
    <t>發票日期             (領料日期)</t>
  </si>
  <si>
    <t>發票編號         (領料單號)</t>
  </si>
  <si>
    <t>供應商</t>
  </si>
  <si>
    <t>發票品名
(註2)</t>
  </si>
  <si>
    <t>對照計畫書所列項目
(註1)</t>
  </si>
  <si>
    <t>數量</t>
  </si>
  <si>
    <t>單價(材料明細或分攤表)</t>
  </si>
  <si>
    <r>
      <t xml:space="preserve">金額
</t>
    </r>
    <r>
      <rPr>
        <b/>
        <sz val="12"/>
        <color rgb="FF000000"/>
        <rFont val="Times New Roman"/>
        <family val="1"/>
      </rPr>
      <t>(</t>
    </r>
    <r>
      <rPr>
        <b/>
        <sz val="12"/>
        <color rgb="FF000000"/>
        <rFont val="標楷體"/>
        <family val="4"/>
        <charset val="136"/>
      </rPr>
      <t>不含營業稅</t>
    </r>
    <r>
      <rPr>
        <b/>
        <sz val="12"/>
        <color rgb="FF000000"/>
        <rFont val="Times New Roman"/>
        <family val="1"/>
      </rPr>
      <t>)</t>
    </r>
  </si>
  <si>
    <t>AB12345678</t>
  </si>
  <si>
    <t>××</t>
  </si>
  <si>
    <t>齒輪</t>
  </si>
  <si>
    <t>AB13145676</t>
  </si>
  <si>
    <t>鋼材</t>
  </si>
  <si>
    <t>註1：「對照計畫書所列項目」名稱需與計畫書所列之材料項目名稱一致。</t>
  </si>
  <si>
    <t>註3：如屬公司共通性材料領用，發票日期、發票號碼請改填寫領料單日期、領料單號碼</t>
  </si>
  <si>
    <r>
      <t>註</t>
    </r>
    <r>
      <rPr>
        <sz val="10"/>
        <color rgb="FF000000"/>
        <rFont val="Times New Roman"/>
        <family val="1"/>
      </rPr>
      <t>4</t>
    </r>
    <r>
      <rPr>
        <sz val="10"/>
        <color rgb="FF000000"/>
        <rFont val="標楷體"/>
        <family val="4"/>
        <charset val="136"/>
      </rPr>
      <t>：營業稅不得報支。</t>
    </r>
  </si>
  <si>
    <r>
      <t>註</t>
    </r>
    <r>
      <rPr>
        <sz val="10"/>
        <color rgb="FF000000"/>
        <rFont val="Times New Roman"/>
        <family val="1"/>
      </rPr>
      <t>5</t>
    </r>
    <r>
      <rPr>
        <sz val="10"/>
        <color rgb="FF000000"/>
        <rFont val="標楷體"/>
        <family val="4"/>
        <charset val="136"/>
      </rPr>
      <t>：辦公室所需之事務性耗材不得報支。</t>
    </r>
  </si>
  <si>
    <t>財產編號</t>
  </si>
  <si>
    <t>設備名稱</t>
  </si>
  <si>
    <t>對照計畫書所列項目</t>
  </si>
  <si>
    <t>取得日期</t>
  </si>
  <si>
    <r>
      <t xml:space="preserve">套數
</t>
    </r>
    <r>
      <rPr>
        <b/>
        <sz val="10"/>
        <color rgb="FF000000"/>
        <rFont val="Times New Roman"/>
        <family val="1"/>
      </rPr>
      <t>A1</t>
    </r>
  </si>
  <si>
    <t>(1)8800015</t>
  </si>
  <si>
    <t>成型機</t>
  </si>
  <si>
    <t>(2)8900032</t>
  </si>
  <si>
    <t>磨石機</t>
  </si>
  <si>
    <t>(3)8900033</t>
  </si>
  <si>
    <t>加工機</t>
  </si>
  <si>
    <r>
      <t xml:space="preserve">套數
</t>
    </r>
    <r>
      <rPr>
        <b/>
        <sz val="10"/>
        <color rgb="FF000000"/>
        <rFont val="Times New Roman"/>
        <family val="1"/>
      </rPr>
      <t>B1</t>
    </r>
  </si>
  <si>
    <t>(1)10404011</t>
  </si>
  <si>
    <t>電腦</t>
  </si>
  <si>
    <t>(2)10404025</t>
  </si>
  <si>
    <t>射出機</t>
  </si>
  <si>
    <r>
      <t>註</t>
    </r>
    <r>
      <rPr>
        <sz val="10"/>
        <color rgb="FF000000"/>
        <rFont val="Times New Roman"/>
        <family val="1"/>
      </rPr>
      <t>1</t>
    </r>
    <r>
      <rPr>
        <sz val="10"/>
        <color rgb="FF000000"/>
        <rFont val="標楷體"/>
        <family val="4"/>
        <charset val="136"/>
      </rPr>
      <t>：</t>
    </r>
    <r>
      <rPr>
        <sz val="10"/>
        <color rgb="FF000000"/>
        <rFont val="Times New Roman"/>
        <family val="1"/>
      </rPr>
      <t xml:space="preserve"> </t>
    </r>
    <r>
      <rPr>
        <sz val="10"/>
        <color rgb="FF000000"/>
        <rFont val="標楷體"/>
        <family val="4"/>
        <charset val="136"/>
      </rPr>
      <t>「已有設備」及「新增設備」之名稱應與計畫書所列相符並依上表分開填列。</t>
    </r>
  </si>
  <si>
    <r>
      <t>註</t>
    </r>
    <r>
      <rPr>
        <sz val="10"/>
        <color rgb="FF000000"/>
        <rFont val="Times New Roman"/>
        <family val="1"/>
      </rPr>
      <t>2</t>
    </r>
    <r>
      <rPr>
        <sz val="10"/>
        <color rgb="FF000000"/>
        <rFont val="標楷體"/>
        <family val="4"/>
        <charset val="136"/>
      </rPr>
      <t>：「本期投入比率」應依據設備使用記錄表實際投入比率一致。</t>
    </r>
  </si>
  <si>
    <t xml:space="preserve">     2.已有設備-財產目錄。3.研發設備使用記錄表。4.若為分攤，應附分攤表及原始憑證影本。
</t>
  </si>
  <si>
    <t>正常使用時數</t>
  </si>
  <si>
    <t>已有設備</t>
  </si>
  <si>
    <t>新增設備</t>
  </si>
  <si>
    <r>
      <t>註1.當月正常使用總時數與人員上班時數相同；若設備為24小時開機者，則以24小時*當月日數，計算當月正常使用總時數</t>
    </r>
    <r>
      <rPr>
        <sz val="10"/>
        <color rgb="FFFF0000"/>
        <rFont val="標楷體"/>
        <family val="4"/>
        <charset val="136"/>
      </rPr>
      <t>。</t>
    </r>
  </si>
  <si>
    <t>註2.每月投入比率最高為1.00。</t>
  </si>
  <si>
    <t>註3.攤提設備名稱請參照計畫書所編列設備。</t>
  </si>
  <si>
    <t>購入成本</t>
  </si>
  <si>
    <t>發票日期</t>
  </si>
  <si>
    <t>發票編號</t>
  </si>
  <si>
    <t>品名</t>
  </si>
  <si>
    <t>單位</t>
  </si>
  <si>
    <t>金額</t>
  </si>
  <si>
    <t>CD200102</t>
  </si>
  <si>
    <t>螺絲</t>
  </si>
  <si>
    <t>個</t>
  </si>
  <si>
    <t>EF200305</t>
  </si>
  <si>
    <t>模具材料</t>
  </si>
  <si>
    <t>註1：所列報之維護設備應與計畫書所列相符，並應出具維修廠商憑證，且所列維護費之金額應與原始憑證、費用分攤表相符。</t>
  </si>
  <si>
    <t>註2：營業稅不得報支。新增設備保固期間內不得列報維護費。</t>
  </si>
  <si>
    <t>註3：若屬廠商自行維修之設備，維護費不得超出原購入成本之5%。</t>
  </si>
  <si>
    <t>付款期數</t>
  </si>
  <si>
    <t>第 1 期</t>
  </si>
  <si>
    <t>第 2 期</t>
  </si>
  <si>
    <t>註1：營業稅不得報支。</t>
  </si>
  <si>
    <t>金額單元:元</t>
  </si>
  <si>
    <t>職稱</t>
  </si>
  <si>
    <t>出差期間</t>
  </si>
  <si>
    <t>天數</t>
  </si>
  <si>
    <t>地點</t>
  </si>
  <si>
    <t>事  由</t>
  </si>
  <si>
    <t>機票</t>
  </si>
  <si>
    <t>車資</t>
  </si>
  <si>
    <t>住宿費</t>
  </si>
  <si>
    <t>膳雜費</t>
  </si>
  <si>
    <t>其他</t>
  </si>
  <si>
    <t>1.×××</t>
  </si>
  <si>
    <t>經理</t>
  </si>
  <si>
    <t>討論勞務規格</t>
  </si>
  <si>
    <t>2.×××</t>
  </si>
  <si>
    <t>工程師</t>
  </si>
  <si>
    <t>註1：出差人員僅限本計畫計畫人員，且出差事由應與本專案計畫有關。</t>
  </si>
  <si>
    <t xml:space="preserve">註2：差旅費之膳雜費計算應不超過營利事業所得稅查核準則規定。 </t>
  </si>
  <si>
    <t xml:space="preserve">註3：帳務查核時應備妥下列文件備查:(1)搭乘飛機，應檢附機票票根或登機證存根及國際線航空機票購票證明單或旅行業代收轉付收據；
</t>
  </si>
  <si>
    <t xml:space="preserve">     其餘交通費，應檢附原始單據或旅行業代收轉付 收據。(2)乘坐輪船，應提供船票或輪船公司出具之證明。</t>
  </si>
  <si>
    <t xml:space="preserve">發票日期 </t>
  </si>
  <si>
    <t xml:space="preserve">發票編號 </t>
  </si>
  <si>
    <t>發票內容
(註2)</t>
  </si>
  <si>
    <t>單價</t>
  </si>
  <si>
    <t>金額
(不含營業稅)</t>
  </si>
  <si>
    <t>註1：「對照計畫書所列項目」名稱需與計畫書所列之項目名稱一致。</t>
  </si>
  <si>
    <t>註2：「發票內容」請依發票填寫所列項目。</t>
  </si>
  <si>
    <t>註3：營業稅不得報支。</t>
  </si>
  <si>
    <t>　　　、品牌名或與計畫有相關之資訊)。</t>
  </si>
  <si>
    <t>註5：贈送樣品或商品饋贈之項目上限不得逾本科目10%，單份不得逾新台幣500元。</t>
  </si>
  <si>
    <r>
      <t>上期累計支用數</t>
    </r>
    <r>
      <rPr>
        <b/>
        <sz val="10"/>
        <color rgb="FF000000"/>
        <rFont val="標楷體"/>
        <family val="4"/>
        <charset val="136"/>
      </rPr>
      <t>(列印時請隱藏此欄位)</t>
    </r>
    <phoneticPr fontId="9" type="noConversion"/>
  </si>
  <si>
    <t xml:space="preserve">    1.國內差旅費</t>
    <phoneticPr fontId="9" type="noConversion"/>
  </si>
  <si>
    <t xml:space="preserve">    2.國外差旅費</t>
    <phoneticPr fontId="9" type="noConversion"/>
  </si>
  <si>
    <t>XX</t>
    <phoneticPr fontId="9" type="noConversion"/>
  </si>
  <si>
    <t>小計</t>
    <phoneticPr fontId="9" type="noConversion"/>
  </si>
  <si>
    <t>合計</t>
    <phoneticPr fontId="9" type="noConversion"/>
  </si>
  <si>
    <t xml:space="preserve">    1.研發計畫研發成果廣告宣傳支出</t>
    <phoneticPr fontId="9" type="noConversion"/>
  </si>
  <si>
    <t xml:space="preserve">    2.其他市場驗證支出</t>
    <phoneticPr fontId="9" type="noConversion"/>
  </si>
  <si>
    <t>FB12345555</t>
    <phoneticPr fontId="9" type="noConversion"/>
  </si>
  <si>
    <t>FB12345111</t>
    <phoneticPr fontId="9" type="noConversion"/>
  </si>
  <si>
    <t>中華民國114年02月01日至114年00月00日</t>
    <phoneticPr fontId="9" type="noConversion"/>
  </si>
  <si>
    <t>SIIR計畫－計畫人員薪資計算表  (114年××月)</t>
    <phoneticPr fontId="9" type="noConversion"/>
  </si>
  <si>
    <t>SIIR計畫人員加班記錄總表  (114年××月)</t>
    <phoneticPr fontId="9" type="noConversion"/>
  </si>
  <si>
    <t>SIIR計畫－顧問費(114年××月)</t>
    <phoneticPr fontId="9" type="noConversion"/>
  </si>
  <si>
    <t>SIIR計畫工時記錄表(114年××月)</t>
    <phoneticPr fontId="9" type="noConversion"/>
  </si>
  <si>
    <t>SIIR計畫－消耗性器材及原材料費(114年××月)</t>
    <phoneticPr fontId="9" type="noConversion"/>
  </si>
  <si>
    <t>114.4.22</t>
    <phoneticPr fontId="9" type="noConversion"/>
  </si>
  <si>
    <t>114.4.24</t>
    <phoneticPr fontId="9" type="noConversion"/>
  </si>
  <si>
    <t>114.4.13</t>
    <phoneticPr fontId="9" type="noConversion"/>
  </si>
  <si>
    <t>114.4.18</t>
    <phoneticPr fontId="9" type="noConversion"/>
  </si>
  <si>
    <t>SIIR計畫－設備使用費(1)---已有設備(114年××月)</t>
    <phoneticPr fontId="9" type="noConversion"/>
  </si>
  <si>
    <t>SIIR計畫－設備使用費(2)---新增設備(114年××月)</t>
    <phoneticPr fontId="9" type="noConversion"/>
  </si>
  <si>
    <t>114.04.03</t>
    <phoneticPr fontId="9" type="noConversion"/>
  </si>
  <si>
    <t>114.04.05</t>
    <phoneticPr fontId="9" type="noConversion"/>
  </si>
  <si>
    <t>SIIR計畫設備使用記錄表(114年××月)</t>
    <phoneticPr fontId="9" type="noConversion"/>
  </si>
  <si>
    <t>SIIR計畫設備維護費---已有設備(114年××月)</t>
    <phoneticPr fontId="9" type="noConversion"/>
  </si>
  <si>
    <t>SIIR計畫－技術或智慧財產權購買費(114年××月)</t>
    <phoneticPr fontId="9" type="noConversion"/>
  </si>
  <si>
    <t>SIIR計畫－委託研究費(114年××月)</t>
    <phoneticPr fontId="9" type="noConversion"/>
  </si>
  <si>
    <t>SIIR計畫－委託勞務費(114年××月)</t>
    <phoneticPr fontId="9" type="noConversion"/>
  </si>
  <si>
    <t>SIIR計畫－國內差旅費(114年××月)</t>
    <phoneticPr fontId="9" type="noConversion"/>
  </si>
  <si>
    <t>SIIR計畫－國外差旅費(114年××月)</t>
    <phoneticPr fontId="9" type="noConversion"/>
  </si>
  <si>
    <t>SIIR計畫－研發計畫研發成果廣告宣傳支出(114年××月)</t>
    <phoneticPr fontId="9" type="noConversion"/>
  </si>
  <si>
    <t>114.4.25</t>
    <phoneticPr fontId="9" type="noConversion"/>
  </si>
  <si>
    <t>SIIR計畫－其他市場驗證支出(114年××月)</t>
    <phoneticPr fontId="9" type="noConversion"/>
  </si>
  <si>
    <r>
      <t xml:space="preserve">購置成本-估計殘值
</t>
    </r>
    <r>
      <rPr>
        <b/>
        <sz val="10"/>
        <color rgb="FF000000"/>
        <rFont val="Times New Roman"/>
        <family val="1"/>
      </rPr>
      <t>A2</t>
    </r>
    <phoneticPr fontId="9" type="noConversion"/>
  </si>
  <si>
    <r>
      <t xml:space="preserve">每月攤提使用費
</t>
    </r>
    <r>
      <rPr>
        <b/>
        <sz val="9"/>
        <color rgb="FF000000"/>
        <rFont val="Times New Roman"/>
        <family val="1"/>
      </rPr>
      <t>A4=A1*A2*/</t>
    </r>
    <r>
      <rPr>
        <b/>
        <sz val="9"/>
        <color rgb="FF000000"/>
        <rFont val="標楷體"/>
        <family val="4"/>
        <charset val="136"/>
      </rPr>
      <t>A3</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phoneticPr fontId="9" type="noConversion"/>
  </si>
  <si>
    <r>
      <t xml:space="preserve">本期投入比率
</t>
    </r>
    <r>
      <rPr>
        <b/>
        <sz val="10"/>
        <color rgb="FF000000"/>
        <rFont val="Times New Roman"/>
        <family val="1"/>
      </rPr>
      <t>A5</t>
    </r>
    <phoneticPr fontId="9" type="noConversion"/>
  </si>
  <si>
    <r>
      <t xml:space="preserve">本期使用費
</t>
    </r>
    <r>
      <rPr>
        <b/>
        <sz val="10"/>
        <color rgb="FF000000"/>
        <rFont val="Times New Roman"/>
        <family val="1"/>
      </rPr>
      <t>A6=A4*A5</t>
    </r>
    <phoneticPr fontId="9" type="noConversion"/>
  </si>
  <si>
    <r>
      <t xml:space="preserve">購置成本
</t>
    </r>
    <r>
      <rPr>
        <b/>
        <sz val="10"/>
        <color rgb="FF000000"/>
        <rFont val="Times New Roman"/>
        <family val="1"/>
      </rPr>
      <t>(</t>
    </r>
    <r>
      <rPr>
        <b/>
        <sz val="10"/>
        <color rgb="FF000000"/>
        <rFont val="標楷體"/>
        <family val="4"/>
        <charset val="136"/>
      </rPr>
      <t>單套</t>
    </r>
    <r>
      <rPr>
        <b/>
        <sz val="10"/>
        <color rgb="FF000000"/>
        <rFont val="Times New Roman"/>
        <family val="1"/>
      </rPr>
      <t>)</t>
    </r>
    <phoneticPr fontId="9" type="noConversion"/>
  </si>
  <si>
    <r>
      <t xml:space="preserve">購置成本
</t>
    </r>
    <r>
      <rPr>
        <b/>
        <sz val="10"/>
        <color rgb="FF000000"/>
        <rFont val="Times New Roman"/>
        <family val="1"/>
      </rPr>
      <t>B2</t>
    </r>
    <phoneticPr fontId="9" type="noConversion"/>
  </si>
  <si>
    <t>113.01.15</t>
    <phoneticPr fontId="9" type="noConversion"/>
  </si>
  <si>
    <t>113.07.22</t>
    <phoneticPr fontId="9" type="noConversion"/>
  </si>
  <si>
    <t>113.07.25</t>
    <phoneticPr fontId="9" type="noConversion"/>
  </si>
  <si>
    <t>技轉(委託)對象</t>
    <phoneticPr fontId="9" type="noConversion"/>
  </si>
  <si>
    <t>合約期間</t>
    <phoneticPr fontId="9" type="noConversion"/>
  </si>
  <si>
    <t>114.2.1~114.9.30</t>
    <phoneticPr fontId="9" type="noConversion"/>
  </si>
  <si>
    <t>AV23182457</t>
    <phoneticPr fontId="9" type="noConversion"/>
  </si>
  <si>
    <t>EW86973746</t>
    <phoneticPr fontId="9" type="noConversion"/>
  </si>
  <si>
    <t>AV23182458</t>
    <phoneticPr fontId="9" type="noConversion"/>
  </si>
  <si>
    <t>EW86973747</t>
    <phoneticPr fontId="9" type="noConversion"/>
  </si>
  <si>
    <t xml:space="preserve">     </t>
    <phoneticPr fontId="9" type="noConversion"/>
  </si>
  <si>
    <t>註2：帳務查核時應備妥下列文件備查: 1.薪資清冊(內容包含：發放之薪資結構明細計算)2.銀行轉帳記錄</t>
    <phoneticPr fontId="9" type="noConversion"/>
  </si>
  <si>
    <t xml:space="preserve">     身份證編號，由受領人簽名 或蓋章） 2.證明支付金額之文件(ex:銀行匯款單據)
</t>
    <phoneticPr fontId="9" type="noConversion"/>
  </si>
  <si>
    <t>註3：帳務查核時應備妥下列文件備查:1.新增設備-驗收單、統一發票或收據，如為國外採購應提供invoice、進口報單及進口結匯單據。</t>
    <phoneticPr fontId="9" type="noConversion"/>
  </si>
  <si>
    <t>設備耐用月數
(耐用年限*12)
A3</t>
    <phoneticPr fontId="9" type="noConversion"/>
  </si>
  <si>
    <t>註2：技術移轉單位與申請企業之代表人不得為同一人。</t>
    <phoneticPr fontId="9" type="noConversion"/>
  </si>
  <si>
    <t>註3：技術購買之對象應與計畫書所列相符，金額應與原始憑證（如：統一發票或收據）相符。</t>
    <phoneticPr fontId="9" type="noConversion"/>
  </si>
  <si>
    <t xml:space="preserve">註4：帳務查核時應備妥下列文件備查:1.技術購買契約書。2.統一發票（或收據），如購買對象為國外業者應提供INVOICE(或RECEIPT)及匯兌水單。3.付款紀錄(限金融機構轉帳)。
         </t>
    <phoneticPr fontId="9" type="noConversion"/>
  </si>
  <si>
    <t>註3：委託研究之對象應與計畫書所列相符，金額應與原始憑證（如：統一發票或收據）相符。</t>
    <phoneticPr fontId="9" type="noConversion"/>
  </si>
  <si>
    <t xml:space="preserve">註4：帳務查核時應備妥下列文件備查:1.委託研究契約書。2.統一發票（或收據），如購買對象為國外業者應提供INVOICE(或RECEIPT)及匯兌水單。3.付款紀錄(限金融機構轉帳)。       </t>
    <phoneticPr fontId="9" type="noConversion"/>
  </si>
  <si>
    <t>註3：委託勞務之對象應與計畫書所列相符，金額應與原始憑證（如：統一發票或收據）相符。</t>
    <phoneticPr fontId="9" type="noConversion"/>
  </si>
  <si>
    <t xml:space="preserve">註4：帳務查核時應備妥下列文件備查:1.委託勞務契約書。2.統一發票（或收據），如購買對象為國外業者應提供INVOICE(或RECEIPT)及匯兌水單。3.付款紀錄(限金融機構轉帳)。
         </t>
    <phoneticPr fontId="9" type="noConversion"/>
  </si>
  <si>
    <t xml:space="preserve">  　 (4)國內自行開車者之油資可依公司差旅辦法規定之每公里金額乘以行程距離計算；無相關辦法者，則按行政院主計總處國內出差旅費報支要點計算。</t>
    <phoneticPr fontId="9" type="noConversion"/>
  </si>
  <si>
    <t xml:space="preserve">  　 (3)火車、汽車之車資，以經手人（即出差人）之證明為憑。但包租計程車應取具車行證明及經手人或出差人證明。</t>
    <phoneticPr fontId="9" type="noConversion"/>
  </si>
  <si>
    <t xml:space="preserve">     (5)住宿費收據或發票。(6)出差報銷單及公司差旅費報銷規定。(7)涉及外幣支付時應附當時之外幣匯率表。 
</t>
    <phoneticPr fontId="9" type="noConversion"/>
  </si>
  <si>
    <t xml:space="preserve">註3：帳務查核時應備妥下列文件備查:(1)搭乘飛機，應檢附機票票根或登機證存根及機票購票證明單或旅行業代收轉付收據；
</t>
    <phoneticPr fontId="9" type="noConversion"/>
  </si>
  <si>
    <t>註5：贊助公益或體育活動具有廣告性質之各項費用應取得統一發票或合法憑證，並檢附載有活動名稱及營利事業名稱之相關廣告品。</t>
    <phoneticPr fontId="9" type="noConversion"/>
  </si>
  <si>
    <t>註6：活動臨時聘用人力費用須提供如人事費科目之查核資料。</t>
    <phoneticPr fontId="9" type="noConversion"/>
  </si>
  <si>
    <t>註7：活動臨時聘用人力費用，時薪不得低於政府公告最低時薪標準，且不得超過本經費科目10%。</t>
    <phoneticPr fontId="9" type="noConversion"/>
  </si>
  <si>
    <t>註8：演講費之受領人不得為受補助企業員工。</t>
    <phoneticPr fontId="9" type="noConversion"/>
  </si>
  <si>
    <t>114.04.15</t>
    <phoneticPr fontId="9" type="noConversion"/>
  </si>
  <si>
    <t>114.04.22</t>
    <phoneticPr fontId="9" type="noConversion"/>
  </si>
  <si>
    <t>114.04.01</t>
    <phoneticPr fontId="9" type="noConversion"/>
  </si>
  <si>
    <t>114.04.02</t>
    <phoneticPr fontId="9" type="noConversion"/>
  </si>
  <si>
    <t>114.4.1</t>
    <phoneticPr fontId="9" type="noConversion"/>
  </si>
  <si>
    <t>4月14-15日</t>
    <phoneticPr fontId="9" type="noConversion"/>
  </si>
  <si>
    <t>4月17-18日</t>
    <phoneticPr fontId="9" type="noConversion"/>
  </si>
  <si>
    <t>設備耐用月數
(新設備統一為60)
B3</t>
    <phoneticPr fontId="9" type="noConversion"/>
  </si>
  <si>
    <r>
      <t xml:space="preserve">本期投入比率
</t>
    </r>
    <r>
      <rPr>
        <b/>
        <sz val="10"/>
        <color rgb="FF000000"/>
        <rFont val="Times New Roman"/>
        <family val="1"/>
      </rPr>
      <t>B5</t>
    </r>
    <phoneticPr fontId="9" type="noConversion"/>
  </si>
  <si>
    <r>
      <t xml:space="preserve">本期使用費
</t>
    </r>
    <r>
      <rPr>
        <b/>
        <sz val="10"/>
        <color rgb="FF000000"/>
        <rFont val="Times New Roman"/>
        <family val="1"/>
      </rPr>
      <t>B6=B4*B5</t>
    </r>
    <phoneticPr fontId="9" type="noConversion"/>
  </si>
  <si>
    <r>
      <t xml:space="preserve">每月攤提使用費
</t>
    </r>
    <r>
      <rPr>
        <b/>
        <sz val="9"/>
        <color rgb="FF000000"/>
        <rFont val="Times New Roman"/>
        <family val="1"/>
      </rPr>
      <t>B4=B1*B2/60
(</t>
    </r>
    <r>
      <rPr>
        <b/>
        <sz val="9"/>
        <color rgb="FF000000"/>
        <rFont val="標楷體"/>
        <family val="4"/>
        <charset val="136"/>
      </rPr>
      <t>詳如註</t>
    </r>
    <r>
      <rPr>
        <b/>
        <sz val="9"/>
        <color rgb="FF000000"/>
        <rFont val="Times New Roman"/>
        <family val="1"/>
      </rPr>
      <t>3)</t>
    </r>
    <phoneticPr fontId="9" type="noConversion"/>
  </si>
  <si>
    <t xml:space="preserve">     2.自共通性器材領料應提供：領料單、材料明細帳或分攤表。3.涉及外幣支付時應附當時之外幣匯率表。</t>
    <phoneticPr fontId="9" type="noConversion"/>
  </si>
  <si>
    <t>註2：「發票品名」請依發票填寫所列項目。</t>
    <phoneticPr fontId="9" type="noConversion"/>
  </si>
  <si>
    <t xml:space="preserve">註4：帳務查核時應備妥下列文件備查:1.維護合約、發票或收據等。2.屬自行維修性質者應提供「設備維修時間記錄表」
</t>
    <phoneticPr fontId="9" type="noConversion"/>
  </si>
  <si>
    <t xml:space="preserve">註6：帳務查核時應備妥下列文件備查:1.為專案計畫採購者應提供收據、統一發票或海關完稅單據及進口結匯單據或內部轉帳憑證。 </t>
    <phoneticPr fontId="9" type="noConversion"/>
  </si>
  <si>
    <t xml:space="preserve">     其餘交通費，應檢附原始單據或旅行業代收轉付收據。(2)乘坐輪船，應提供船票或輪船公司出具之證明。</t>
    <phoneticPr fontId="9" type="noConversion"/>
  </si>
  <si>
    <t>塑膠中心</t>
    <phoneticPr fontId="9" type="noConversion"/>
  </si>
  <si>
    <t>AV23182456</t>
    <phoneticPr fontId="9" type="noConversion"/>
  </si>
  <si>
    <t>EW86973745</t>
    <phoneticPr fontId="9" type="noConversion"/>
  </si>
  <si>
    <t xml:space="preserve">註4：帳務查核時應備妥下列文件備查:1.應提供統一發票、收據或進口結匯單據與invoice。2.涉及外幣支付時應附當時之外幣匯率表。3、與列報費用相對應之照片、紀錄、樣張等佐證資料。(必須可看出營利事業名稱
</t>
    <phoneticPr fontId="9" type="noConversion"/>
  </si>
  <si>
    <t xml:space="preserve">     及相關自行維修成本計算表。3.若為分攤，應附分攤表及原始憑證影本。4.涉及外幣支付時應附當時之外幣匯率表。</t>
    <phoneticPr fontId="9" type="noConversion"/>
  </si>
  <si>
    <t>委託內容
(對照合約所列項目)</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</si>
</sst>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0.00&quot; &quot;;&quot; (&quot;#,##0.00&quot;)&quot;;&quot; -&quot;00&quot; &quot;;&quot; &quot;@&quot; &quot;"/>
    <numFmt numFmtId="177" formatCode="&quot; &quot;#,##0&quot; &quot;;&quot; (&quot;#,##0&quot;)&quot;;&quot; - &quot;;&quot; &quot;@&quot; &quot;"/>
    <numFmt numFmtId="178" formatCode="&quot;NT$&quot;#,##0;[Red]&quot;-NT$&quot;#,##0"/>
    <numFmt numFmtId="179" formatCode="&quot; &quot;#,##0&quot; &quot;;&quot;-&quot;#,##0&quot; &quot;;&quot; - &quot;;&quot; &quot;@&quot; &quot;"/>
    <numFmt numFmtId="180" formatCode="0.0%"/>
    <numFmt numFmtId="181" formatCode="#,##0&quot; &quot;"/>
    <numFmt numFmtId="182" formatCode="#,##0;[Red]&quot;-&quot;#,##0"/>
    <numFmt numFmtId="183" formatCode="0.00&quot; &quot;;[Red]&quot;(&quot;0.00&quot;)&quot;"/>
  </numFmts>
  <fonts count="40" x14ac:knownFonts="1">
    <font>
      <sz val="12"/>
      <color rgb="FF000000"/>
      <name val="Times New Roman"/>
      <family val="1"/>
    </font>
    <font>
      <sz val="12"/>
      <color rgb="FF000000"/>
      <name val="Times New Roman"/>
      <family val="1"/>
    </font>
    <font>
      <sz val="10"/>
      <color rgb="FF000000"/>
      <name val="MS Sans Serif"/>
      <family val="2"/>
    </font>
    <font>
      <b/>
      <sz val="16"/>
      <color rgb="FF000000"/>
      <name val="標楷體"/>
      <family val="4"/>
      <charset val="136"/>
    </font>
    <font>
      <sz val="10"/>
      <color rgb="FF000000"/>
      <name val="標楷體"/>
      <family val="4"/>
      <charset val="136"/>
    </font>
    <font>
      <b/>
      <sz val="12"/>
      <color rgb="FF000000"/>
      <name val="標楷體"/>
      <family val="4"/>
      <charset val="136"/>
    </font>
    <font>
      <sz val="12"/>
      <color rgb="FF000000"/>
      <name val="標楷體"/>
      <family val="4"/>
      <charset val="136"/>
    </font>
    <font>
      <b/>
      <sz val="10"/>
      <color rgb="FF000000"/>
      <name val="標楷體"/>
      <family val="4"/>
      <charset val="136"/>
    </font>
    <font>
      <sz val="13"/>
      <color rgb="FF000000"/>
      <name val="標楷體"/>
      <family val="4"/>
      <charset val="136"/>
    </font>
    <font>
      <sz val="9"/>
      <name val="細明體"/>
      <family val="3"/>
      <charset val="136"/>
    </font>
    <font>
      <b/>
      <sz val="18"/>
      <color rgb="FF000000"/>
      <name val="標楷體"/>
      <family val="4"/>
      <charset val="136"/>
    </font>
    <font>
      <sz val="18"/>
      <color rgb="FF000000"/>
      <name val="Times New Roman"/>
      <family val="1"/>
    </font>
    <font>
      <sz val="18"/>
      <color rgb="FF000000"/>
      <name val="標楷體"/>
      <family val="4"/>
      <charset val="136"/>
    </font>
    <font>
      <b/>
      <sz val="18"/>
      <color rgb="FF000000"/>
      <name val="Times New Roman"/>
      <family val="1"/>
    </font>
    <font>
      <sz val="16"/>
      <color rgb="FF000000"/>
      <name val="標楷體"/>
      <family val="4"/>
      <charset val="136"/>
    </font>
    <font>
      <sz val="18"/>
      <color rgb="FFFF0000"/>
      <name val="標楷體"/>
      <family val="4"/>
      <charset val="136"/>
    </font>
    <font>
      <sz val="14"/>
      <color rgb="FF000000"/>
      <name val="標楷體"/>
      <family val="4"/>
      <charset val="136"/>
    </font>
    <font>
      <b/>
      <sz val="12"/>
      <color rgb="FF000000"/>
      <name val="細明體"/>
      <family val="3"/>
      <charset val="136"/>
    </font>
    <font>
      <b/>
      <sz val="12"/>
      <color rgb="FF000000"/>
      <name val="Times New Roman"/>
      <family val="1"/>
    </font>
    <font>
      <b/>
      <sz val="12"/>
      <color rgb="FFFF0000"/>
      <name val="標楷體"/>
      <family val="4"/>
      <charset val="136"/>
    </font>
    <font>
      <sz val="10"/>
      <color rgb="FF000000"/>
      <name val="Times New Roman"/>
      <family val="1"/>
    </font>
    <font>
      <sz val="13"/>
      <color rgb="FF000000"/>
      <name val="Times New Roman"/>
      <family val="1"/>
    </font>
    <font>
      <b/>
      <sz val="14"/>
      <color rgb="FF000000"/>
      <name val="標楷體"/>
      <family val="4"/>
      <charset val="136"/>
    </font>
    <font>
      <sz val="8"/>
      <color rgb="FF000000"/>
      <name val="標楷體"/>
      <family val="4"/>
      <charset val="136"/>
    </font>
    <font>
      <sz val="10"/>
      <color rgb="FFFF0000"/>
      <name val="標楷體"/>
      <family val="4"/>
      <charset val="136"/>
    </font>
    <font>
      <b/>
      <sz val="10"/>
      <color rgb="FF000000"/>
      <name val="Times New Roman"/>
      <family val="1"/>
    </font>
    <font>
      <sz val="8"/>
      <color rgb="FF000000"/>
      <name val="Times New Roman"/>
      <family val="1"/>
    </font>
    <font>
      <sz val="10"/>
      <color rgb="FFFF0000"/>
      <name val="Times New Roman"/>
      <family val="1"/>
    </font>
    <font>
      <b/>
      <sz val="14"/>
      <color rgb="FF000000"/>
      <name val="細明體"/>
      <family val="3"/>
      <charset val="136"/>
    </font>
    <font>
      <b/>
      <sz val="9"/>
      <color rgb="FF000000"/>
      <name val="標楷體"/>
      <family val="4"/>
      <charset val="136"/>
    </font>
    <font>
      <b/>
      <sz val="9"/>
      <color rgb="FF000000"/>
      <name val="Times New Roman"/>
      <family val="1"/>
    </font>
    <font>
      <b/>
      <sz val="12"/>
      <color rgb="FF0000FF"/>
      <name val="標楷體"/>
      <family val="4"/>
      <charset val="136"/>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
      <b/>
      <sz val="12"/>
      <color indexed="81"/>
      <name val="細明體"/>
      <family val="3"/>
      <charset val="136"/>
    </font>
    <font>
      <b/>
      <sz val="12"/>
      <color indexed="81"/>
      <name val="Tahoma"/>
      <family val="2"/>
    </font>
    <font>
      <sz val="12"/>
      <color indexed="81"/>
      <name val="Tahoma"/>
      <family val="2"/>
    </font>
    <font>
      <sz val="12"/>
      <color indexed="81"/>
      <name val="細明體"/>
      <family val="3"/>
      <charset val="136"/>
    </font>
  </fonts>
  <fills count="5">
    <fill>
      <patternFill patternType="none"/>
    </fill>
    <fill>
      <patternFill patternType="gray125"/>
    </fill>
    <fill>
      <patternFill patternType="solid">
        <fgColor rgb="FFCCFFCC"/>
        <bgColor rgb="FFCCFFCC"/>
      </patternFill>
    </fill>
    <fill>
      <patternFill patternType="solid">
        <fgColor rgb="FFCCFFCC"/>
        <bgColor indexed="64"/>
      </patternFill>
    </fill>
    <fill>
      <patternFill patternType="solid">
        <fgColor theme="8" tint="0.59999389629810485"/>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indexed="64"/>
      </left>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indexed="64"/>
      </left>
      <right/>
      <top/>
      <bottom style="medium">
        <color rgb="FF000000"/>
      </bottom>
      <diagonal/>
    </border>
    <border>
      <left style="medium">
        <color indexed="64"/>
      </left>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7">
    <xf numFmtId="0" fontId="0" fillId="0" borderId="0"/>
    <xf numFmtId="176" fontId="1" fillId="0" borderId="0" applyFont="0" applyFill="0" applyBorder="0" applyAlignment="0" applyProtection="0"/>
    <xf numFmtId="177" fontId="1" fillId="0" borderId="0" applyFont="0" applyFill="0" applyBorder="0" applyAlignment="0" applyProtection="0"/>
    <xf numFmtId="0" fontId="1" fillId="0" borderId="0" applyNumberFormat="0" applyFont="0" applyBorder="0" applyProtection="0"/>
    <xf numFmtId="0" fontId="2" fillId="0" borderId="0" applyNumberFormat="0" applyBorder="0" applyProtection="0"/>
    <xf numFmtId="0" fontId="2" fillId="0" borderId="0" applyNumberFormat="0" applyBorder="0" applyProtection="0"/>
    <xf numFmtId="178" fontId="1" fillId="0" borderId="0" applyFont="0" applyFill="0" applyBorder="0" applyAlignment="0" applyProtection="0"/>
  </cellStyleXfs>
  <cellXfs count="382">
    <xf numFmtId="0" fontId="0" fillId="0" borderId="0" xfId="0"/>
    <xf numFmtId="0" fontId="4" fillId="0" borderId="0" xfId="0" applyFont="1"/>
    <xf numFmtId="0" fontId="0" fillId="0" borderId="3" xfId="0" applyBorder="1"/>
    <xf numFmtId="0" fontId="6" fillId="0" borderId="3" xfId="0" applyFont="1" applyBorder="1" applyAlignment="1">
      <alignment horizontal="right"/>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applyProtection="1">
      <protection locked="0"/>
    </xf>
    <xf numFmtId="0" fontId="6" fillId="0" borderId="0" xfId="0" applyFont="1" applyProtection="1">
      <protection locked="0"/>
    </xf>
    <xf numFmtId="0" fontId="8" fillId="0" borderId="0" xfId="3" applyFont="1" applyProtection="1">
      <protection locked="0"/>
    </xf>
    <xf numFmtId="0" fontId="5" fillId="0" borderId="0" xfId="4" applyFont="1" applyAlignment="1" applyProtection="1">
      <alignment horizontal="left"/>
    </xf>
    <xf numFmtId="177" fontId="4" fillId="0" borderId="0" xfId="2" applyFont="1" applyProtection="1"/>
    <xf numFmtId="0" fontId="5" fillId="0" borderId="0" xfId="5" applyFont="1" applyAlignment="1" applyProtection="1">
      <alignment horizontal="right"/>
    </xf>
    <xf numFmtId="177" fontId="5" fillId="0" borderId="2" xfId="2" applyFont="1" applyBorder="1" applyAlignment="1" applyProtection="1">
      <alignment horizontal="center" vertical="center"/>
    </xf>
    <xf numFmtId="179" fontId="5" fillId="0" borderId="1" xfId="2" applyNumberFormat="1" applyFont="1" applyFill="1" applyBorder="1" applyAlignment="1" applyProtection="1">
      <alignment vertical="center"/>
    </xf>
    <xf numFmtId="177" fontId="5" fillId="0" borderId="1" xfId="2" applyFont="1" applyFill="1" applyBorder="1" applyAlignment="1" applyProtection="1">
      <alignment vertical="center"/>
    </xf>
    <xf numFmtId="182" fontId="5" fillId="0" borderId="1" xfId="2" applyNumberFormat="1" applyFont="1" applyBorder="1" applyAlignment="1" applyProtection="1">
      <alignment vertical="center"/>
    </xf>
    <xf numFmtId="177" fontId="6" fillId="0" borderId="1" xfId="2" applyFont="1" applyFill="1" applyBorder="1" applyAlignment="1" applyProtection="1">
      <alignment vertical="center"/>
    </xf>
    <xf numFmtId="179" fontId="6" fillId="0" borderId="1" xfId="2" applyNumberFormat="1" applyFont="1" applyFill="1" applyBorder="1" applyAlignment="1" applyProtection="1">
      <alignment vertical="center"/>
    </xf>
    <xf numFmtId="0" fontId="8" fillId="0" borderId="0" xfId="3" applyFont="1" applyProtection="1"/>
    <xf numFmtId="177" fontId="4" fillId="0" borderId="0" xfId="2" applyFont="1" applyBorder="1" applyProtection="1"/>
    <xf numFmtId="179" fontId="6" fillId="2" borderId="1" xfId="2" applyNumberFormat="1" applyFont="1" applyFill="1" applyBorder="1" applyAlignment="1" applyProtection="1">
      <alignment vertical="center"/>
      <protection locked="0"/>
    </xf>
    <xf numFmtId="182" fontId="6" fillId="2" borderId="1" xfId="2" applyNumberFormat="1" applyFont="1" applyFill="1" applyBorder="1" applyAlignment="1" applyProtection="1">
      <alignment vertical="center"/>
      <protection locked="0"/>
    </xf>
    <xf numFmtId="177" fontId="4" fillId="0" borderId="0" xfId="2" applyFont="1" applyProtection="1">
      <protection locked="0"/>
    </xf>
    <xf numFmtId="177" fontId="6" fillId="4" borderId="1" xfId="2" applyFont="1" applyFill="1" applyBorder="1" applyAlignment="1" applyProtection="1">
      <alignment vertical="center"/>
      <protection locked="0"/>
    </xf>
    <xf numFmtId="0" fontId="8" fillId="3" borderId="0" xfId="5" applyFont="1" applyFill="1" applyProtection="1">
      <protection locked="0"/>
    </xf>
    <xf numFmtId="0" fontId="8" fillId="3" borderId="0" xfId="3" applyFont="1" applyFill="1" applyProtection="1">
      <protection locked="0"/>
    </xf>
    <xf numFmtId="0" fontId="8" fillId="3" borderId="0" xfId="5" applyFont="1" applyFill="1" applyAlignment="1" applyProtection="1">
      <alignment horizontal="right"/>
      <protection locked="0"/>
    </xf>
    <xf numFmtId="180" fontId="8" fillId="3" borderId="0" xfId="5" applyNumberFormat="1" applyFont="1" applyFill="1" applyProtection="1">
      <protection locked="0"/>
    </xf>
    <xf numFmtId="182" fontId="5" fillId="0" borderId="1" xfId="2" applyNumberFormat="1" applyFont="1" applyFill="1" applyBorder="1" applyAlignment="1" applyProtection="1">
      <alignment vertical="center"/>
    </xf>
    <xf numFmtId="182" fontId="6" fillId="0" borderId="1" xfId="2" applyNumberFormat="1" applyFont="1" applyFill="1" applyBorder="1" applyAlignment="1" applyProtection="1">
      <alignment vertical="center"/>
    </xf>
    <xf numFmtId="177" fontId="6" fillId="0" borderId="1" xfId="2" applyFont="1" applyFill="1" applyBorder="1" applyAlignment="1" applyProtection="1">
      <alignment vertical="center"/>
      <protection locked="0"/>
    </xf>
    <xf numFmtId="0" fontId="10" fillId="0" borderId="0" xfId="0" applyFont="1" applyAlignment="1" applyProtection="1">
      <alignment horizontal="center"/>
      <protection locked="0"/>
    </xf>
    <xf numFmtId="0" fontId="11" fillId="0" borderId="0" xfId="0" applyFont="1" applyProtection="1">
      <protection locked="0"/>
    </xf>
    <xf numFmtId="0" fontId="11" fillId="0" borderId="3" xfId="0" applyFont="1" applyBorder="1" applyProtection="1">
      <protection locked="0"/>
    </xf>
    <xf numFmtId="0" fontId="12" fillId="0" borderId="3" xfId="0" applyFont="1" applyBorder="1" applyProtection="1">
      <protection locked="0"/>
    </xf>
    <xf numFmtId="0" fontId="10" fillId="0" borderId="0" xfId="0" applyFont="1" applyProtection="1">
      <protection locked="0"/>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1" fillId="0" borderId="13" xfId="0" applyFont="1" applyBorder="1" applyAlignment="1" applyProtection="1">
      <alignment horizontal="left"/>
      <protection locked="0"/>
    </xf>
    <xf numFmtId="179" fontId="11" fillId="2" borderId="14" xfId="0" applyNumberFormat="1" applyFont="1" applyFill="1" applyBorder="1" applyProtection="1">
      <protection locked="0"/>
    </xf>
    <xf numFmtId="179" fontId="11" fillId="0" borderId="14" xfId="0" applyNumberFormat="1" applyFont="1" applyBorder="1" applyProtection="1">
      <protection locked="0"/>
    </xf>
    <xf numFmtId="176" fontId="11" fillId="2" borderId="14" xfId="1" applyFont="1" applyFill="1" applyBorder="1" applyProtection="1">
      <protection locked="0"/>
    </xf>
    <xf numFmtId="179" fontId="11" fillId="0" borderId="15" xfId="0" applyNumberFormat="1" applyFont="1" applyBorder="1" applyProtection="1">
      <protection locked="0"/>
    </xf>
    <xf numFmtId="179" fontId="11" fillId="2" borderId="1" xfId="0" applyNumberFormat="1" applyFont="1" applyFill="1" applyBorder="1" applyProtection="1">
      <protection locked="0"/>
    </xf>
    <xf numFmtId="179" fontId="11" fillId="0" borderId="1" xfId="0" applyNumberFormat="1" applyFont="1" applyBorder="1" applyProtection="1">
      <protection locked="0"/>
    </xf>
    <xf numFmtId="2" fontId="11" fillId="2" borderId="14" xfId="0" applyNumberFormat="1" applyFont="1" applyFill="1" applyBorder="1" applyProtection="1">
      <protection locked="0"/>
    </xf>
    <xf numFmtId="0" fontId="11" fillId="0" borderId="13" xfId="0" applyFont="1" applyBorder="1" applyProtection="1">
      <protection locked="0"/>
    </xf>
    <xf numFmtId="179" fontId="11" fillId="0" borderId="17" xfId="0" applyNumberFormat="1" applyFont="1" applyBorder="1" applyAlignment="1" applyProtection="1">
      <alignment horizontal="left"/>
      <protection locked="0"/>
    </xf>
    <xf numFmtId="179" fontId="11" fillId="0" borderId="18" xfId="0" applyNumberFormat="1" applyFont="1" applyBorder="1" applyAlignment="1" applyProtection="1">
      <alignment horizontal="right"/>
      <protection locked="0"/>
    </xf>
    <xf numFmtId="179" fontId="11" fillId="0" borderId="0" xfId="0" applyNumberFormat="1" applyFont="1" applyAlignment="1" applyProtection="1">
      <alignment horizontal="left"/>
      <protection locked="0"/>
    </xf>
    <xf numFmtId="0" fontId="14" fillId="0" borderId="0" xfId="0" applyFont="1" applyProtection="1">
      <protection locked="0"/>
    </xf>
    <xf numFmtId="179" fontId="14" fillId="0" borderId="0" xfId="0" applyNumberFormat="1" applyFont="1" applyProtection="1">
      <protection locked="0"/>
    </xf>
    <xf numFmtId="0" fontId="15" fillId="0" borderId="0" xfId="0" applyFont="1" applyAlignment="1" applyProtection="1">
      <alignment horizontal="left" vertical="top" wrapText="1"/>
      <protection locked="0"/>
    </xf>
    <xf numFmtId="0" fontId="16" fillId="0" borderId="0" xfId="3" applyFont="1" applyProtection="1">
      <protection locked="0"/>
    </xf>
    <xf numFmtId="0" fontId="11" fillId="0" borderId="0" xfId="5" applyFont="1" applyAlignment="1" applyProtection="1">
      <alignment horizontal="right"/>
      <protection locked="0"/>
    </xf>
    <xf numFmtId="0" fontId="11" fillId="0" borderId="0" xfId="3" applyFont="1" applyProtection="1">
      <protection locked="0"/>
    </xf>
    <xf numFmtId="179" fontId="11" fillId="0" borderId="0" xfId="0" applyNumberFormat="1" applyFont="1" applyProtection="1">
      <protection locked="0"/>
    </xf>
    <xf numFmtId="179" fontId="11" fillId="0" borderId="0" xfId="3" applyNumberFormat="1" applyFont="1" applyProtection="1">
      <protection locked="0"/>
    </xf>
    <xf numFmtId="0" fontId="10" fillId="0" borderId="4" xfId="0" applyFont="1" applyBorder="1"/>
    <xf numFmtId="0" fontId="10" fillId="0" borderId="5" xfId="0" applyFont="1" applyBorder="1"/>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5" fillId="0" borderId="4" xfId="0" applyFont="1" applyBorder="1" applyAlignment="1">
      <alignment horizontal="center" vertical="center"/>
    </xf>
    <xf numFmtId="0" fontId="12" fillId="0" borderId="0" xfId="0" applyFont="1" applyProtection="1">
      <protection locked="0"/>
    </xf>
    <xf numFmtId="0" fontId="10" fillId="0" borderId="0" xfId="0" applyFont="1" applyAlignment="1" applyProtection="1">
      <alignment horizontal="center" vertical="center" wrapText="1"/>
      <protection locked="0"/>
    </xf>
    <xf numFmtId="0" fontId="12" fillId="0" borderId="15" xfId="0" applyFont="1" applyBorder="1" applyProtection="1">
      <protection locked="0"/>
    </xf>
    <xf numFmtId="179" fontId="12" fillId="0" borderId="17" xfId="0" applyNumberFormat="1" applyFont="1" applyBorder="1" applyAlignment="1" applyProtection="1">
      <alignment horizontal="left"/>
      <protection locked="0"/>
    </xf>
    <xf numFmtId="179" fontId="12" fillId="0" borderId="17" xfId="0" applyNumberFormat="1" applyFont="1" applyBorder="1" applyAlignment="1" applyProtection="1">
      <alignment horizontal="right"/>
      <protection locked="0"/>
    </xf>
    <xf numFmtId="0" fontId="12" fillId="0" borderId="18" xfId="0" applyFont="1" applyBorder="1" applyProtection="1">
      <protection locked="0"/>
    </xf>
    <xf numFmtId="179" fontId="12" fillId="0" borderId="0" xfId="0" applyNumberFormat="1" applyFont="1" applyAlignment="1" applyProtection="1">
      <alignment horizontal="left"/>
      <protection locked="0"/>
    </xf>
    <xf numFmtId="0" fontId="8" fillId="0" borderId="0" xfId="5" applyFont="1" applyAlignment="1" applyProtection="1">
      <alignment horizontal="right"/>
      <protection locked="0"/>
    </xf>
    <xf numFmtId="180" fontId="8" fillId="0" borderId="0" xfId="5" applyNumberFormat="1" applyFont="1" applyProtection="1">
      <protection locked="0"/>
    </xf>
    <xf numFmtId="179" fontId="12" fillId="0" borderId="0" xfId="0" applyNumberFormat="1" applyFont="1" applyProtection="1">
      <protection locked="0"/>
    </xf>
    <xf numFmtId="0" fontId="12" fillId="0" borderId="0" xfId="5" applyFont="1" applyAlignment="1" applyProtection="1">
      <alignment horizontal="right"/>
      <protection locked="0"/>
    </xf>
    <xf numFmtId="0" fontId="12" fillId="0" borderId="0" xfId="3" applyFont="1" applyProtection="1">
      <protection locked="0"/>
    </xf>
    <xf numFmtId="179" fontId="12" fillId="0" borderId="0" xfId="3" applyNumberFormat="1" applyFont="1" applyProtection="1">
      <protection locked="0"/>
    </xf>
    <xf numFmtId="180" fontId="12" fillId="0" borderId="0" xfId="5" applyNumberFormat="1" applyFont="1" applyProtection="1">
      <protection locked="0"/>
    </xf>
    <xf numFmtId="0" fontId="0" fillId="0" borderId="0" xfId="0" applyProtection="1">
      <protection locked="0"/>
    </xf>
    <xf numFmtId="0" fontId="0" fillId="0" borderId="0" xfId="0" applyAlignment="1" applyProtection="1">
      <alignment vertical="center"/>
      <protection locked="0"/>
    </xf>
    <xf numFmtId="181" fontId="0" fillId="0" borderId="17" xfId="0" applyNumberFormat="1" applyBorder="1" applyProtection="1">
      <protection locked="0"/>
    </xf>
    <xf numFmtId="181" fontId="0" fillId="0" borderId="18" xfId="0" applyNumberFormat="1" applyBorder="1" applyProtection="1">
      <protection locked="0"/>
    </xf>
    <xf numFmtId="0" fontId="20" fillId="0" borderId="0" xfId="0" applyFont="1" applyProtection="1">
      <protection locked="0"/>
    </xf>
    <xf numFmtId="0" fontId="16" fillId="0" borderId="0" xfId="0" applyFont="1" applyProtection="1">
      <protection locked="0"/>
    </xf>
    <xf numFmtId="0" fontId="21" fillId="0" borderId="0" xfId="5" applyFont="1" applyAlignment="1" applyProtection="1">
      <alignment horizontal="right"/>
      <protection locked="0"/>
    </xf>
    <xf numFmtId="0" fontId="21" fillId="0" borderId="0" xfId="3" applyFont="1" applyProtection="1">
      <protection locked="0"/>
    </xf>
    <xf numFmtId="0" fontId="17" fillId="0" borderId="5" xfId="0" applyFont="1" applyBorder="1" applyAlignment="1">
      <alignment horizontal="center" vertical="center"/>
    </xf>
    <xf numFmtId="0" fontId="19" fillId="0" borderId="13" xfId="0" applyFont="1" applyBorder="1" applyAlignment="1">
      <alignment horizontal="center"/>
    </xf>
    <xf numFmtId="0" fontId="0" fillId="0" borderId="1" xfId="0" applyBorder="1"/>
    <xf numFmtId="0" fontId="0" fillId="0" borderId="15" xfId="0" applyBorder="1"/>
    <xf numFmtId="0" fontId="6" fillId="0" borderId="0" xfId="0" applyFont="1" applyAlignment="1" applyProtection="1">
      <alignment horizontal="center" vertical="center"/>
      <protection locked="0"/>
    </xf>
    <xf numFmtId="0" fontId="0" fillId="0" borderId="0" xfId="0" applyAlignment="1" applyProtection="1">
      <alignment horizontal="left"/>
      <protection locked="0"/>
    </xf>
    <xf numFmtId="0" fontId="8" fillId="0" borderId="0" xfId="5" applyFont="1" applyProtection="1">
      <protection locked="0"/>
    </xf>
    <xf numFmtId="0" fontId="8" fillId="0" borderId="0" xfId="3" applyFont="1" applyBorder="1" applyProtection="1">
      <protection locked="0"/>
    </xf>
    <xf numFmtId="0" fontId="0" fillId="0" borderId="0" xfId="0" applyAlignment="1" applyProtection="1">
      <alignment horizontal="center"/>
      <protection locked="0"/>
    </xf>
    <xf numFmtId="0" fontId="18" fillId="0" borderId="0" xfId="0" applyFont="1" applyAlignment="1" applyProtection="1">
      <alignment vertical="center"/>
      <protection locked="0"/>
    </xf>
    <xf numFmtId="0" fontId="18" fillId="0" borderId="24" xfId="0" applyFont="1" applyBorder="1" applyAlignment="1" applyProtection="1">
      <alignment horizontal="left"/>
      <protection locked="0"/>
    </xf>
    <xf numFmtId="0" fontId="0" fillId="0" borderId="25" xfId="0" applyBorder="1" applyProtection="1">
      <protection locked="0"/>
    </xf>
    <xf numFmtId="0" fontId="6" fillId="0" borderId="25" xfId="0" applyFont="1" applyBorder="1" applyProtection="1">
      <protection locked="0"/>
    </xf>
    <xf numFmtId="0" fontId="0" fillId="0" borderId="25" xfId="0" applyBorder="1" applyAlignment="1" applyProtection="1">
      <alignment horizontal="center"/>
      <protection locked="0"/>
    </xf>
    <xf numFmtId="0" fontId="0" fillId="0" borderId="26" xfId="0" applyBorder="1" applyProtection="1">
      <protection locked="0"/>
    </xf>
    <xf numFmtId="0" fontId="6" fillId="0" borderId="25" xfId="0" applyFont="1" applyBorder="1" applyAlignment="1" applyProtection="1">
      <alignment horizontal="center"/>
      <protection locked="0"/>
    </xf>
    <xf numFmtId="0" fontId="6" fillId="0" borderId="27" xfId="0" applyFont="1" applyBorder="1" applyProtection="1">
      <protection locked="0"/>
    </xf>
    <xf numFmtId="0" fontId="0" fillId="0" borderId="27" xfId="0" applyBorder="1" applyAlignment="1" applyProtection="1">
      <alignment horizontal="center"/>
      <protection locked="0"/>
    </xf>
    <xf numFmtId="0" fontId="0" fillId="0" borderId="27" xfId="0" applyBorder="1" applyAlignment="1" applyProtection="1">
      <alignment horizontal="left"/>
      <protection locked="0"/>
    </xf>
    <xf numFmtId="0" fontId="6" fillId="0" borderId="27" xfId="0" applyFont="1" applyBorder="1" applyAlignment="1" applyProtection="1">
      <alignment horizontal="left"/>
      <protection locked="0"/>
    </xf>
    <xf numFmtId="179" fontId="0" fillId="0" borderId="29" xfId="0" applyNumberFormat="1" applyBorder="1" applyProtection="1">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179" fontId="0" fillId="0" borderId="0" xfId="0" applyNumberFormat="1" applyProtection="1">
      <protection locked="0"/>
    </xf>
    <xf numFmtId="0" fontId="4" fillId="0" borderId="0" xfId="0" applyFont="1" applyAlignment="1" applyProtection="1">
      <alignment horizontal="left"/>
      <protection locked="0"/>
    </xf>
    <xf numFmtId="0" fontId="20" fillId="0" borderId="0" xfId="0" applyFont="1" applyAlignment="1" applyProtection="1">
      <alignment horizontal="center"/>
      <protection locked="0"/>
    </xf>
    <xf numFmtId="0" fontId="8" fillId="0" borderId="0" xfId="5" applyFont="1" applyAlignment="1" applyProtection="1">
      <alignment horizontal="center"/>
      <protection locked="0"/>
    </xf>
    <xf numFmtId="180" fontId="8" fillId="0" borderId="0" xfId="5" applyNumberFormat="1" applyFont="1" applyAlignment="1" applyProtection="1">
      <alignment horizontal="right"/>
      <protection locked="0"/>
    </xf>
    <xf numFmtId="0" fontId="18" fillId="0" borderId="0" xfId="0" applyFont="1" applyProtection="1">
      <protection locked="0"/>
    </xf>
    <xf numFmtId="0" fontId="0" fillId="2" borderId="13" xfId="0" applyFill="1" applyBorder="1" applyAlignment="1" applyProtection="1">
      <alignment horizontal="left"/>
      <protection locked="0"/>
    </xf>
    <xf numFmtId="179" fontId="0" fillId="2" borderId="14" xfId="0" applyNumberFormat="1" applyFill="1" applyBorder="1" applyProtection="1">
      <protection locked="0"/>
    </xf>
    <xf numFmtId="0" fontId="0" fillId="2" borderId="14" xfId="0" applyFill="1" applyBorder="1" applyProtection="1">
      <protection locked="0"/>
    </xf>
    <xf numFmtId="2" fontId="0" fillId="0" borderId="14" xfId="0" applyNumberFormat="1" applyBorder="1" applyProtection="1">
      <protection locked="0"/>
    </xf>
    <xf numFmtId="179" fontId="0" fillId="0" borderId="15" xfId="0" applyNumberFormat="1" applyBorder="1" applyProtection="1">
      <protection locked="0"/>
    </xf>
    <xf numFmtId="179" fontId="0" fillId="2" borderId="1" xfId="0" applyNumberFormat="1" applyFill="1" applyBorder="1" applyProtection="1">
      <protection locked="0"/>
    </xf>
    <xf numFmtId="0" fontId="0" fillId="2" borderId="1" xfId="0" applyFill="1" applyBorder="1" applyProtection="1">
      <protection locked="0"/>
    </xf>
    <xf numFmtId="179" fontId="0" fillId="0" borderId="27" xfId="0" applyNumberFormat="1" applyBorder="1" applyProtection="1">
      <protection locked="0"/>
    </xf>
    <xf numFmtId="2" fontId="0" fillId="0" borderId="27" xfId="0" applyNumberFormat="1" applyBorder="1" applyProtection="1">
      <protection locked="0"/>
    </xf>
    <xf numFmtId="2" fontId="0" fillId="0" borderId="0" xfId="0" applyNumberFormat="1" applyProtection="1">
      <protection locked="0"/>
    </xf>
    <xf numFmtId="179" fontId="0" fillId="0" borderId="14" xfId="0" applyNumberFormat="1" applyBorder="1" applyProtection="1">
      <protection locked="0"/>
    </xf>
    <xf numFmtId="183" fontId="0" fillId="0" borderId="14" xfId="0" applyNumberFormat="1" applyBorder="1" applyProtection="1">
      <protection locked="0"/>
    </xf>
    <xf numFmtId="183" fontId="0" fillId="0" borderId="27" xfId="0" applyNumberFormat="1" applyBorder="1" applyProtection="1">
      <protection locked="0"/>
    </xf>
    <xf numFmtId="179" fontId="0" fillId="0" borderId="0" xfId="0" applyNumberFormat="1" applyAlignment="1" applyProtection="1">
      <alignment horizontal="center"/>
      <protection locked="0"/>
    </xf>
    <xf numFmtId="183" fontId="0" fillId="0" borderId="0" xfId="0" applyNumberFormat="1" applyProtection="1">
      <protection locked="0"/>
    </xf>
    <xf numFmtId="0" fontId="7" fillId="0" borderId="4" xfId="0" applyFont="1" applyBorder="1" applyAlignment="1">
      <alignment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9" xfId="0" applyBorder="1"/>
    <xf numFmtId="0" fontId="0" fillId="0" borderId="30" xfId="0" applyBorder="1"/>
    <xf numFmtId="0" fontId="0" fillId="0" borderId="21" xfId="0" applyBorder="1"/>
    <xf numFmtId="183" fontId="0" fillId="0" borderId="30" xfId="0" applyNumberFormat="1" applyBorder="1"/>
    <xf numFmtId="0" fontId="4" fillId="0" borderId="0" xfId="0" applyFont="1" applyAlignment="1" applyProtection="1">
      <alignment horizontal="center" vertical="center"/>
      <protection locked="0"/>
    </xf>
    <xf numFmtId="0" fontId="4" fillId="0" borderId="31"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right"/>
      <protection locked="0"/>
    </xf>
    <xf numFmtId="0" fontId="4" fillId="0" borderId="31" xfId="0" applyFont="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2" fontId="4" fillId="0" borderId="0" xfId="0" applyNumberFormat="1" applyFont="1" applyProtection="1">
      <protection locked="0"/>
    </xf>
    <xf numFmtId="0" fontId="4" fillId="0" borderId="1" xfId="0" applyFont="1" applyBorder="1" applyAlignment="1">
      <alignment horizontal="right"/>
    </xf>
    <xf numFmtId="0" fontId="4" fillId="0" borderId="31" xfId="0" applyFont="1" applyBorder="1" applyAlignment="1">
      <alignment horizontal="left"/>
    </xf>
    <xf numFmtId="0" fontId="4" fillId="0" borderId="1" xfId="0" applyFont="1" applyBorder="1" applyAlignment="1">
      <alignment horizontal="left"/>
    </xf>
    <xf numFmtId="0" fontId="5" fillId="0" borderId="32" xfId="0" applyFont="1" applyBorder="1" applyProtection="1">
      <protection locked="0"/>
    </xf>
    <xf numFmtId="0" fontId="6" fillId="0" borderId="33" xfId="0" applyFont="1" applyBorder="1" applyProtection="1">
      <protection locked="0"/>
    </xf>
    <xf numFmtId="0" fontId="6" fillId="0" borderId="30" xfId="0" applyFont="1" applyBorder="1" applyProtection="1">
      <protection locked="0"/>
    </xf>
    <xf numFmtId="0" fontId="6" fillId="0" borderId="21" xfId="0" applyFont="1" applyBorder="1" applyProtection="1">
      <protection locked="0"/>
    </xf>
    <xf numFmtId="0" fontId="6" fillId="0" borderId="34" xfId="0" applyFont="1" applyBorder="1" applyProtection="1">
      <protection locked="0"/>
    </xf>
    <xf numFmtId="0" fontId="5" fillId="0" borderId="34" xfId="0" applyFont="1" applyBorder="1" applyProtection="1">
      <protection locked="0"/>
    </xf>
    <xf numFmtId="0" fontId="6" fillId="0" borderId="36" xfId="0" applyFont="1" applyBorder="1" applyProtection="1">
      <protection locked="0"/>
    </xf>
    <xf numFmtId="0" fontId="5" fillId="0" borderId="3" xfId="0" applyFont="1" applyBorder="1" applyAlignment="1" applyProtection="1">
      <alignment horizontal="left"/>
      <protection locked="0"/>
    </xf>
    <xf numFmtId="0" fontId="5" fillId="0" borderId="27" xfId="0" applyFont="1" applyBorder="1" applyAlignment="1" applyProtection="1">
      <alignment horizontal="left"/>
      <protection locked="0"/>
    </xf>
    <xf numFmtId="179" fontId="6" fillId="0" borderId="27" xfId="0" applyNumberFormat="1" applyFont="1" applyBorder="1" applyProtection="1">
      <protection locked="0"/>
    </xf>
    <xf numFmtId="179" fontId="6" fillId="0" borderId="29" xfId="0" applyNumberFormat="1" applyFont="1" applyBorder="1" applyProtection="1">
      <protection locked="0"/>
    </xf>
    <xf numFmtId="0" fontId="18" fillId="0" borderId="0" xfId="0" applyFont="1" applyAlignment="1" applyProtection="1">
      <alignment horizontal="left"/>
      <protection locked="0"/>
    </xf>
    <xf numFmtId="0" fontId="6" fillId="0" borderId="0" xfId="0" applyFont="1" applyAlignment="1" applyProtection="1">
      <alignment horizont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179" fontId="6" fillId="0" borderId="0" xfId="0" applyNumberFormat="1" applyFont="1" applyProtection="1">
      <protection locked="0"/>
    </xf>
    <xf numFmtId="0" fontId="24"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5" fillId="0" borderId="0" xfId="0" applyFont="1" applyAlignment="1" applyProtection="1">
      <alignment vertical="center"/>
      <protection locked="0"/>
    </xf>
    <xf numFmtId="0" fontId="5" fillId="0" borderId="24" xfId="0" applyFont="1" applyBorder="1" applyAlignment="1" applyProtection="1">
      <alignment horizontal="left"/>
      <protection locked="0"/>
    </xf>
    <xf numFmtId="0" fontId="6" fillId="0" borderId="26" xfId="0" applyFont="1" applyBorder="1" applyProtection="1">
      <protection locked="0"/>
    </xf>
    <xf numFmtId="0" fontId="6" fillId="0" borderId="27" xfId="0" applyFont="1" applyBorder="1" applyAlignment="1" applyProtection="1">
      <alignment horizontal="center"/>
      <protection locked="0"/>
    </xf>
    <xf numFmtId="0" fontId="6" fillId="0" borderId="3" xfId="0" applyFont="1" applyBorder="1"/>
    <xf numFmtId="0" fontId="16" fillId="0" borderId="0" xfId="5" applyFont="1" applyAlignment="1" applyProtection="1">
      <alignment horizontal="right"/>
      <protection locked="0"/>
    </xf>
    <xf numFmtId="180" fontId="16" fillId="0" borderId="0" xfId="5" applyNumberFormat="1" applyFont="1" applyProtection="1">
      <protection locked="0"/>
    </xf>
    <xf numFmtId="0" fontId="11" fillId="3" borderId="13" xfId="0" applyFont="1" applyFill="1" applyBorder="1" applyAlignment="1" applyProtection="1">
      <alignment horizontal="left"/>
      <protection locked="0"/>
    </xf>
    <xf numFmtId="179" fontId="12" fillId="3" borderId="1" xfId="0" applyNumberFormat="1" applyFont="1" applyFill="1" applyBorder="1" applyProtection="1">
      <protection locked="0"/>
    </xf>
    <xf numFmtId="0" fontId="0" fillId="3" borderId="13" xfId="0" applyFill="1" applyBorder="1" applyAlignment="1" applyProtection="1">
      <alignment horizontal="left"/>
      <protection locked="0"/>
    </xf>
    <xf numFmtId="181" fontId="0" fillId="3" borderId="1" xfId="0" applyNumberFormat="1" applyFill="1" applyBorder="1" applyProtection="1">
      <protection locked="0"/>
    </xf>
    <xf numFmtId="181" fontId="0" fillId="3" borderId="15" xfId="0" applyNumberFormat="1" applyFill="1" applyBorder="1" applyProtection="1">
      <protection locked="0"/>
    </xf>
    <xf numFmtId="0" fontId="12" fillId="3" borderId="13" xfId="0" applyFont="1" applyFill="1" applyBorder="1" applyAlignment="1" applyProtection="1">
      <alignment horizontal="left"/>
      <protection locked="0"/>
    </xf>
    <xf numFmtId="0" fontId="0" fillId="3" borderId="25" xfId="0" applyFill="1" applyBorder="1" applyProtection="1">
      <protection locked="0"/>
    </xf>
    <xf numFmtId="0" fontId="6" fillId="3" borderId="25" xfId="0" applyFont="1" applyFill="1" applyBorder="1" applyAlignment="1" applyProtection="1">
      <alignment horizontal="center"/>
      <protection locked="0"/>
    </xf>
    <xf numFmtId="0" fontId="6" fillId="3" borderId="25" xfId="0" applyFont="1" applyFill="1" applyBorder="1" applyAlignment="1" applyProtection="1">
      <alignment horizontal="left"/>
      <protection locked="0"/>
    </xf>
    <xf numFmtId="0" fontId="0" fillId="3" borderId="25" xfId="0" applyFill="1" applyBorder="1" applyAlignment="1" applyProtection="1">
      <alignment horizontal="center"/>
      <protection locked="0"/>
    </xf>
    <xf numFmtId="179" fontId="0" fillId="3" borderId="26" xfId="0" applyNumberFormat="1" applyFill="1" applyBorder="1" applyProtection="1">
      <protection locked="0"/>
    </xf>
    <xf numFmtId="0" fontId="0" fillId="3" borderId="25" xfId="0" applyFill="1" applyBorder="1" applyAlignment="1" applyProtection="1">
      <alignment horizontal="left"/>
      <protection locked="0"/>
    </xf>
    <xf numFmtId="0" fontId="6" fillId="3" borderId="25" xfId="0" applyFont="1" applyFill="1" applyBorder="1" applyProtection="1">
      <protection locked="0"/>
    </xf>
    <xf numFmtId="0" fontId="18" fillId="3" borderId="24" xfId="0" applyFont="1" applyFill="1" applyBorder="1" applyAlignment="1" applyProtection="1">
      <alignment horizontal="left"/>
      <protection locked="0"/>
    </xf>
    <xf numFmtId="0" fontId="0" fillId="3" borderId="27" xfId="0" applyFill="1" applyBorder="1" applyProtection="1">
      <protection locked="0"/>
    </xf>
    <xf numFmtId="0" fontId="6" fillId="3" borderId="27" xfId="0" applyFont="1" applyFill="1" applyBorder="1" applyProtection="1">
      <protection locked="0"/>
    </xf>
    <xf numFmtId="0" fontId="0" fillId="3" borderId="27" xfId="0" applyFill="1" applyBorder="1" applyAlignment="1" applyProtection="1">
      <alignment horizontal="center"/>
      <protection locked="0"/>
    </xf>
    <xf numFmtId="179" fontId="0" fillId="3" borderId="18" xfId="0" applyNumberFormat="1" applyFill="1" applyBorder="1" applyProtection="1">
      <protection locked="0"/>
    </xf>
    <xf numFmtId="0" fontId="6" fillId="3" borderId="35" xfId="0" applyFont="1" applyFill="1" applyBorder="1" applyAlignment="1" applyProtection="1">
      <alignment horizontal="left"/>
      <protection locked="0"/>
    </xf>
    <xf numFmtId="0" fontId="6" fillId="3" borderId="14" xfId="0" applyFont="1" applyFill="1" applyBorder="1" applyProtection="1">
      <protection locked="0"/>
    </xf>
    <xf numFmtId="179" fontId="6" fillId="3" borderId="14" xfId="0" applyNumberFormat="1" applyFont="1" applyFill="1" applyBorder="1" applyProtection="1">
      <protection locked="0"/>
    </xf>
    <xf numFmtId="0" fontId="6" fillId="3" borderId="14" xfId="0" applyFont="1" applyFill="1" applyBorder="1" applyAlignment="1" applyProtection="1">
      <alignment horizontal="center"/>
      <protection locked="0"/>
    </xf>
    <xf numFmtId="179" fontId="6" fillId="3" borderId="15" xfId="0" applyNumberFormat="1" applyFont="1" applyFill="1" applyBorder="1" applyProtection="1">
      <protection locked="0"/>
    </xf>
    <xf numFmtId="0" fontId="6" fillId="3" borderId="38" xfId="0" applyFont="1" applyFill="1" applyBorder="1" applyProtection="1">
      <protection locked="0"/>
    </xf>
    <xf numFmtId="179" fontId="6" fillId="3" borderId="38" xfId="0" applyNumberFormat="1" applyFont="1" applyFill="1" applyBorder="1" applyProtection="1">
      <protection locked="0"/>
    </xf>
    <xf numFmtId="179" fontId="6" fillId="3" borderId="18" xfId="0" applyNumberFormat="1" applyFont="1" applyFill="1" applyBorder="1" applyProtection="1">
      <protection locked="0"/>
    </xf>
    <xf numFmtId="179" fontId="6" fillId="3" borderId="26" xfId="0" applyNumberFormat="1" applyFont="1" applyFill="1" applyBorder="1" applyProtection="1">
      <protection locked="0"/>
    </xf>
    <xf numFmtId="0" fontId="6" fillId="3" borderId="24" xfId="0" applyFont="1" applyFill="1" applyBorder="1" applyAlignment="1" applyProtection="1">
      <alignment horizontal="left"/>
      <protection locked="0"/>
    </xf>
    <xf numFmtId="179" fontId="6" fillId="3" borderId="29" xfId="0" applyNumberFormat="1" applyFont="1" applyFill="1" applyBorder="1" applyProtection="1">
      <protection locked="0"/>
    </xf>
    <xf numFmtId="179" fontId="4" fillId="3" borderId="14" xfId="0" applyNumberFormat="1" applyFont="1" applyFill="1" applyBorder="1" applyProtection="1">
      <protection locked="0"/>
    </xf>
    <xf numFmtId="0" fontId="4" fillId="3" borderId="14" xfId="0" applyFont="1" applyFill="1" applyBorder="1" applyAlignment="1" applyProtection="1">
      <alignment horizontal="left"/>
      <protection locked="0"/>
    </xf>
    <xf numFmtId="179" fontId="4" fillId="3" borderId="1" xfId="0" applyNumberFormat="1" applyFont="1" applyFill="1" applyBorder="1" applyProtection="1">
      <protection locked="0"/>
    </xf>
    <xf numFmtId="179" fontId="4" fillId="3" borderId="17" xfId="0" applyNumberFormat="1" applyFont="1" applyFill="1" applyBorder="1" applyProtection="1">
      <protection locked="0"/>
    </xf>
    <xf numFmtId="0" fontId="5" fillId="3" borderId="24" xfId="0" applyFont="1" applyFill="1" applyBorder="1" applyAlignment="1" applyProtection="1">
      <alignment horizontal="left"/>
      <protection locked="0"/>
    </xf>
    <xf numFmtId="0" fontId="6" fillId="3" borderId="27" xfId="0" applyFont="1" applyFill="1" applyBorder="1" applyAlignment="1" applyProtection="1">
      <alignment horizontal="center"/>
      <protection locked="0"/>
    </xf>
    <xf numFmtId="0" fontId="5" fillId="0" borderId="28" xfId="0" applyFont="1" applyBorder="1" applyAlignment="1">
      <alignment horizontal="left"/>
    </xf>
    <xf numFmtId="0" fontId="5" fillId="0" borderId="16" xfId="0" applyFont="1" applyBorder="1" applyAlignment="1">
      <alignment horizontal="left"/>
    </xf>
    <xf numFmtId="0" fontId="10" fillId="3" borderId="5" xfId="0" applyFont="1" applyFill="1" applyBorder="1" applyProtection="1">
      <protection locked="0"/>
    </xf>
    <xf numFmtId="0" fontId="10" fillId="3" borderId="6" xfId="0" applyFont="1" applyFill="1" applyBorder="1" applyProtection="1">
      <protection locked="0"/>
    </xf>
    <xf numFmtId="0" fontId="10" fillId="3" borderId="3" xfId="0" applyFont="1" applyFill="1" applyBorder="1" applyProtection="1">
      <protection locked="0"/>
    </xf>
    <xf numFmtId="0" fontId="10" fillId="3" borderId="7" xfId="0" applyFont="1" applyFill="1" applyBorder="1" applyProtection="1">
      <protection locked="0"/>
    </xf>
    <xf numFmtId="0" fontId="5" fillId="0" borderId="0" xfId="0" applyFont="1"/>
    <xf numFmtId="0" fontId="6" fillId="0" borderId="1" xfId="0" applyFont="1" applyBorder="1" applyAlignment="1">
      <alignment horizontal="center" vertical="center"/>
    </xf>
    <xf numFmtId="0" fontId="6" fillId="0" borderId="0" xfId="0" applyFont="1"/>
    <xf numFmtId="0" fontId="5" fillId="0" borderId="1" xfId="0" applyFont="1" applyBorder="1" applyAlignment="1">
      <alignment horizontal="center" vertical="center"/>
    </xf>
    <xf numFmtId="0" fontId="6" fillId="0" borderId="1" xfId="0" applyFont="1" applyBorder="1" applyAlignment="1">
      <alignment horizontal="left" vertical="center"/>
    </xf>
    <xf numFmtId="177" fontId="5" fillId="0" borderId="1" xfId="0" applyNumberFormat="1" applyFont="1" applyBorder="1" applyAlignment="1">
      <alignment vertical="center"/>
    </xf>
    <xf numFmtId="0" fontId="4" fillId="0" borderId="0" xfId="0" applyFont="1" applyAlignment="1">
      <alignment vertical="center"/>
    </xf>
    <xf numFmtId="177" fontId="4" fillId="0" borderId="0" xfId="0" applyNumberFormat="1" applyFont="1" applyAlignment="1">
      <alignment vertical="center"/>
    </xf>
    <xf numFmtId="179" fontId="4" fillId="0" borderId="0" xfId="0" applyNumberFormat="1" applyFont="1" applyAlignment="1">
      <alignment vertical="center"/>
    </xf>
    <xf numFmtId="0" fontId="6" fillId="0" borderId="0" xfId="0" applyFont="1" applyAlignment="1">
      <alignment vertical="center"/>
    </xf>
    <xf numFmtId="182" fontId="6" fillId="0" borderId="0" xfId="2" applyNumberFormat="1" applyFont="1" applyAlignment="1" applyProtection="1">
      <alignment vertical="center"/>
    </xf>
    <xf numFmtId="0" fontId="0" fillId="0" borderId="17" xfId="0" applyBorder="1" applyProtection="1">
      <protection locked="0"/>
    </xf>
    <xf numFmtId="179" fontId="6" fillId="3" borderId="26" xfId="0" applyNumberFormat="1" applyFont="1" applyFill="1" applyBorder="1" applyAlignment="1" applyProtection="1">
      <alignment horizontal="left"/>
      <protection locked="0"/>
    </xf>
    <xf numFmtId="0" fontId="6" fillId="3" borderId="27" xfId="0" applyFont="1" applyFill="1" applyBorder="1" applyAlignment="1" applyProtection="1">
      <alignment horizontal="left"/>
      <protection locked="0"/>
    </xf>
    <xf numFmtId="179" fontId="6" fillId="3" borderId="29" xfId="0" applyNumberFormat="1" applyFont="1" applyFill="1" applyBorder="1" applyAlignment="1" applyProtection="1">
      <alignment horizontal="left"/>
      <protection locked="0"/>
    </xf>
    <xf numFmtId="0" fontId="6" fillId="3" borderId="42" xfId="0" applyFont="1" applyFill="1" applyBorder="1" applyAlignment="1" applyProtection="1">
      <alignment horizontal="left"/>
      <protection locked="0"/>
    </xf>
    <xf numFmtId="0" fontId="6" fillId="3" borderId="43" xfId="0" applyFont="1" applyFill="1" applyBorder="1" applyAlignment="1" applyProtection="1">
      <alignment horizontal="left"/>
      <protection locked="0"/>
    </xf>
    <xf numFmtId="0" fontId="5"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right"/>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left" vertical="center"/>
    </xf>
    <xf numFmtId="0" fontId="5" fillId="0" borderId="3" xfId="0" applyFont="1" applyBorder="1" applyAlignment="1" applyProtection="1">
      <alignment horizontal="left" vertical="center"/>
      <protection locked="0"/>
    </xf>
    <xf numFmtId="0" fontId="10" fillId="0" borderId="16" xfId="0" applyFont="1" applyBorder="1" applyAlignment="1">
      <alignment horizontal="left"/>
    </xf>
    <xf numFmtId="0" fontId="10" fillId="0" borderId="22" xfId="0" applyFont="1" applyBorder="1" applyAlignment="1">
      <alignment horizontal="left"/>
    </xf>
    <xf numFmtId="0" fontId="5" fillId="0" borderId="22" xfId="0" applyFont="1" applyBorder="1" applyAlignment="1">
      <alignment horizontal="left"/>
    </xf>
    <xf numFmtId="0" fontId="0" fillId="3" borderId="24" xfId="0" applyFill="1" applyBorder="1" applyAlignment="1" applyProtection="1">
      <alignment horizontal="left"/>
      <protection locked="0"/>
    </xf>
    <xf numFmtId="0" fontId="0" fillId="2" borderId="47" xfId="0" applyFill="1" applyBorder="1" applyAlignment="1" applyProtection="1">
      <alignment horizontal="left"/>
      <protection locked="0"/>
    </xf>
    <xf numFmtId="179" fontId="0" fillId="2" borderId="48" xfId="0" applyNumberFormat="1" applyFill="1" applyBorder="1" applyProtection="1">
      <protection locked="0"/>
    </xf>
    <xf numFmtId="0" fontId="0" fillId="2" borderId="48" xfId="0" applyFill="1" applyBorder="1" applyProtection="1">
      <protection locked="0"/>
    </xf>
    <xf numFmtId="179" fontId="0" fillId="0" borderId="49" xfId="0" applyNumberFormat="1" applyBorder="1" applyProtection="1">
      <protection locked="0"/>
    </xf>
    <xf numFmtId="2" fontId="0" fillId="0" borderId="49" xfId="0" applyNumberFormat="1" applyBorder="1" applyProtection="1">
      <protection locked="0"/>
    </xf>
    <xf numFmtId="179" fontId="0" fillId="0" borderId="50" xfId="0" applyNumberFormat="1" applyBorder="1" applyProtection="1">
      <protection locked="0"/>
    </xf>
    <xf numFmtId="0" fontId="0" fillId="2" borderId="49" xfId="0" applyFill="1" applyBorder="1" applyProtection="1">
      <protection locked="0"/>
    </xf>
    <xf numFmtId="179" fontId="0" fillId="2" borderId="49" xfId="0" applyNumberFormat="1" applyFill="1" applyBorder="1" applyProtection="1">
      <protection locked="0"/>
    </xf>
    <xf numFmtId="183" fontId="0" fillId="0" borderId="49" xfId="0" applyNumberFormat="1" applyBorder="1" applyProtection="1">
      <protection locked="0"/>
    </xf>
    <xf numFmtId="0" fontId="6" fillId="3" borderId="22" xfId="0" applyFont="1" applyFill="1" applyBorder="1" applyAlignment="1" applyProtection="1">
      <alignment horizontal="left"/>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34" xfId="0" applyFont="1" applyFill="1" applyBorder="1" applyAlignment="1" applyProtection="1">
      <alignment horizontal="left" vertical="center"/>
      <protection locked="0"/>
    </xf>
    <xf numFmtId="0" fontId="7" fillId="3" borderId="34" xfId="0" applyFont="1" applyFill="1" applyBorder="1" applyAlignment="1" applyProtection="1">
      <alignment horizontal="left" vertical="center"/>
      <protection locked="0"/>
    </xf>
    <xf numFmtId="0" fontId="4" fillId="3" borderId="36" xfId="0" applyFont="1" applyFill="1" applyBorder="1" applyAlignment="1" applyProtection="1">
      <alignment horizontal="left" vertical="center"/>
      <protection locked="0"/>
    </xf>
    <xf numFmtId="0" fontId="4" fillId="3" borderId="38" xfId="0" applyFont="1" applyFill="1" applyBorder="1" applyAlignment="1" applyProtection="1">
      <alignment horizontal="left" vertical="center"/>
      <protection locked="0"/>
    </xf>
    <xf numFmtId="0" fontId="4" fillId="3" borderId="38" xfId="0" applyFont="1" applyFill="1" applyBorder="1" applyAlignment="1" applyProtection="1">
      <alignment horizontal="left"/>
      <protection locked="0"/>
    </xf>
    <xf numFmtId="0" fontId="6" fillId="3" borderId="13" xfId="0" applyFont="1" applyFill="1" applyBorder="1" applyAlignment="1" applyProtection="1">
      <alignment horizontal="left"/>
      <protection locked="0"/>
    </xf>
    <xf numFmtId="0" fontId="0" fillId="3" borderId="27" xfId="0" applyFill="1" applyBorder="1" applyAlignment="1" applyProtection="1">
      <alignment horizontal="left"/>
      <protection locked="0"/>
    </xf>
    <xf numFmtId="0" fontId="6" fillId="2" borderId="14" xfId="0" applyFont="1" applyFill="1" applyBorder="1" applyAlignment="1" applyProtection="1">
      <alignment horizontal="left"/>
      <protection locked="0"/>
    </xf>
    <xf numFmtId="0" fontId="0" fillId="2" borderId="14" xfId="0"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0" fontId="6" fillId="2" borderId="48" xfId="0" applyFont="1" applyFill="1" applyBorder="1" applyAlignment="1" applyProtection="1">
      <alignment horizontal="left"/>
      <protection locked="0"/>
    </xf>
    <xf numFmtId="0" fontId="0" fillId="2" borderId="48" xfId="0" applyFill="1" applyBorder="1" applyAlignment="1" applyProtection="1">
      <alignment horizontal="left"/>
      <protection locked="0"/>
    </xf>
    <xf numFmtId="0" fontId="6" fillId="2" borderId="49" xfId="0" applyFont="1" applyFill="1" applyBorder="1" applyAlignment="1" applyProtection="1">
      <alignment horizontal="left"/>
      <protection locked="0"/>
    </xf>
    <xf numFmtId="0" fontId="0" fillId="2" borderId="49" xfId="0" applyFill="1" applyBorder="1" applyAlignment="1" applyProtection="1">
      <alignment horizontal="left"/>
      <protection locked="0"/>
    </xf>
    <xf numFmtId="0" fontId="6" fillId="3" borderId="14" xfId="0" applyFont="1" applyFill="1" applyBorder="1" applyAlignment="1" applyProtection="1">
      <alignment horizontal="left"/>
      <protection locked="0"/>
    </xf>
    <xf numFmtId="0" fontId="6" fillId="3" borderId="37" xfId="0" applyFont="1" applyFill="1" applyBorder="1" applyAlignment="1" applyProtection="1">
      <alignment horizontal="left"/>
      <protection locked="0"/>
    </xf>
    <xf numFmtId="0" fontId="6" fillId="3" borderId="38" xfId="0" applyFont="1" applyFill="1" applyBorder="1" applyAlignment="1" applyProtection="1">
      <alignment horizontal="left"/>
      <protection locked="0"/>
    </xf>
    <xf numFmtId="179" fontId="6" fillId="3" borderId="26" xfId="0" applyNumberFormat="1" applyFont="1" applyFill="1" applyBorder="1" applyAlignment="1" applyProtection="1">
      <alignment horizontal="right"/>
      <protection locked="0"/>
    </xf>
    <xf numFmtId="2" fontId="12" fillId="3" borderId="1" xfId="0" applyNumberFormat="1" applyFont="1" applyFill="1" applyBorder="1" applyAlignment="1" applyProtection="1">
      <alignment horizontal="center"/>
      <protection locked="0"/>
    </xf>
    <xf numFmtId="0" fontId="0" fillId="3" borderId="1" xfId="0" applyFill="1" applyBorder="1" applyAlignment="1" applyProtection="1">
      <alignment horizontal="left"/>
      <protection locked="0"/>
    </xf>
    <xf numFmtId="0" fontId="7" fillId="0" borderId="5" xfId="0" applyFont="1" applyBorder="1" applyAlignment="1">
      <alignment horizontal="center" vertical="center" wrapText="1"/>
    </xf>
    <xf numFmtId="0" fontId="12" fillId="0" borderId="0" xfId="0" applyFont="1"/>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vertical="center" wrapText="1"/>
    </xf>
    <xf numFmtId="0" fontId="10" fillId="0" borderId="21" xfId="0" applyFont="1" applyBorder="1" applyAlignment="1">
      <alignment horizontal="center" vertical="center" wrapText="1"/>
    </xf>
    <xf numFmtId="0" fontId="0" fillId="0" borderId="20" xfId="0" applyBorder="1"/>
    <xf numFmtId="0" fontId="0" fillId="0" borderId="51" xfId="0" applyBorder="1" applyProtection="1">
      <protection locked="0"/>
    </xf>
    <xf numFmtId="0" fontId="0" fillId="0" borderId="5" xfId="0" applyBorder="1" applyProtection="1">
      <protection locked="0"/>
    </xf>
    <xf numFmtId="0" fontId="7" fillId="0" borderId="5" xfId="0" applyFont="1" applyBorder="1" applyAlignment="1">
      <alignment vertical="center"/>
    </xf>
    <xf numFmtId="0" fontId="7" fillId="3" borderId="3" xfId="0" applyFont="1" applyFill="1" applyBorder="1" applyAlignment="1" applyProtection="1">
      <alignment vertical="center"/>
      <protection locked="0"/>
    </xf>
    <xf numFmtId="0" fontId="7" fillId="3" borderId="7" xfId="0" applyFont="1" applyFill="1" applyBorder="1" applyAlignment="1" applyProtection="1">
      <alignment horizontal="right" vertical="center"/>
      <protection locked="0"/>
    </xf>
    <xf numFmtId="0" fontId="4" fillId="0" borderId="0" xfId="0" applyFont="1" applyAlignment="1" applyProtection="1">
      <alignment horizontal="left" vertical="top" wrapText="1"/>
      <protection locked="0"/>
    </xf>
    <xf numFmtId="0" fontId="4" fillId="0" borderId="0" xfId="0" applyFont="1" applyAlignment="1">
      <alignment horizontal="center" vertical="center"/>
    </xf>
    <xf numFmtId="0" fontId="4" fillId="0" borderId="0" xfId="0" applyFont="1" applyAlignment="1">
      <alignment horizontal="right"/>
    </xf>
    <xf numFmtId="0" fontId="5" fillId="0" borderId="23" xfId="0" applyFont="1" applyBorder="1" applyAlignment="1">
      <alignment horizontal="center" vertical="center" wrapText="1"/>
    </xf>
    <xf numFmtId="0" fontId="7"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protection locked="0"/>
    </xf>
    <xf numFmtId="0" fontId="4" fillId="0" borderId="30" xfId="0" applyFont="1" applyBorder="1" applyProtection="1">
      <protection locked="0"/>
    </xf>
    <xf numFmtId="179" fontId="4" fillId="0" borderId="30" xfId="0" applyNumberFormat="1" applyFont="1" applyBorder="1" applyProtection="1">
      <protection locked="0"/>
    </xf>
    <xf numFmtId="179" fontId="4" fillId="0" borderId="21" xfId="0" applyNumberFormat="1" applyFont="1" applyBorder="1" applyProtection="1">
      <protection locked="0"/>
    </xf>
    <xf numFmtId="179" fontId="4" fillId="0" borderId="15" xfId="0" applyNumberFormat="1" applyFont="1" applyBorder="1" applyProtection="1">
      <protection locked="0"/>
    </xf>
    <xf numFmtId="0" fontId="7" fillId="0" borderId="28" xfId="0" applyFont="1" applyBorder="1" applyAlignment="1">
      <alignment horizontal="left" vertical="center"/>
    </xf>
    <xf numFmtId="0" fontId="7" fillId="0" borderId="27" xfId="0" applyFont="1" applyBorder="1" applyAlignment="1" applyProtection="1">
      <alignment horizontal="center" vertical="center"/>
      <protection locked="0"/>
    </xf>
    <xf numFmtId="0" fontId="7" fillId="0" borderId="27" xfId="0" applyFont="1" applyBorder="1" applyAlignment="1" applyProtection="1">
      <alignment horizontal="left"/>
      <protection locked="0"/>
    </xf>
    <xf numFmtId="0" fontId="7" fillId="0" borderId="5" xfId="0" applyFont="1" applyBorder="1" applyAlignment="1" applyProtection="1">
      <alignment horizontal="left"/>
      <protection locked="0"/>
    </xf>
    <xf numFmtId="179" fontId="4" fillId="0" borderId="5" xfId="0" applyNumberFormat="1" applyFont="1" applyBorder="1" applyProtection="1">
      <protection locked="0"/>
    </xf>
    <xf numFmtId="179" fontId="4" fillId="0" borderId="7" xfId="0" applyNumberFormat="1" applyFont="1" applyBorder="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vertical="center"/>
      <protection locked="0"/>
    </xf>
    <xf numFmtId="0" fontId="31" fillId="0" borderId="0" xfId="0" applyFont="1" applyProtection="1">
      <protection locked="0"/>
    </xf>
    <xf numFmtId="0" fontId="5" fillId="0" borderId="41" xfId="0" applyFont="1" applyBorder="1" applyAlignment="1">
      <alignment horizontal="center" vertical="center" wrapText="1"/>
    </xf>
    <xf numFmtId="0" fontId="6" fillId="0" borderId="45" xfId="0" applyFont="1" applyBorder="1" applyAlignment="1" applyProtection="1">
      <alignment horizontal="left"/>
      <protection locked="0"/>
    </xf>
    <xf numFmtId="179" fontId="6" fillId="0" borderId="46" xfId="0" applyNumberFormat="1" applyFont="1" applyBorder="1" applyProtection="1">
      <protection locked="0"/>
    </xf>
    <xf numFmtId="0" fontId="4" fillId="0" borderId="55" xfId="0" applyFont="1" applyBorder="1" applyProtection="1">
      <protection locked="0"/>
    </xf>
    <xf numFmtId="0" fontId="21" fillId="0" borderId="0" xfId="3" applyFont="1" applyBorder="1" applyProtection="1">
      <protection locked="0"/>
    </xf>
    <xf numFmtId="0" fontId="21" fillId="0" borderId="0" xfId="5" applyFont="1" applyBorder="1" applyAlignment="1" applyProtection="1">
      <alignment horizontal="right"/>
      <protection locked="0"/>
    </xf>
    <xf numFmtId="0" fontId="21" fillId="0" borderId="0" xfId="5" applyFont="1" applyBorder="1" applyProtection="1">
      <protection locked="0"/>
    </xf>
    <xf numFmtId="180" fontId="21" fillId="0" borderId="0" xfId="5" applyNumberFormat="1" applyFont="1" applyBorder="1" applyProtection="1">
      <protection locked="0"/>
    </xf>
    <xf numFmtId="0" fontId="8" fillId="0" borderId="0" xfId="5" applyFont="1" applyBorder="1" applyAlignment="1" applyProtection="1">
      <alignment horizontal="right"/>
      <protection locked="0"/>
    </xf>
    <xf numFmtId="0" fontId="8" fillId="0" borderId="0" xfId="5" applyFont="1" applyBorder="1" applyProtection="1">
      <protection locked="0"/>
    </xf>
    <xf numFmtId="180" fontId="8" fillId="0" borderId="0" xfId="5" applyNumberFormat="1" applyFont="1" applyBorder="1" applyProtection="1">
      <protection locked="0"/>
    </xf>
    <xf numFmtId="0" fontId="0" fillId="3" borderId="0" xfId="0" applyFill="1" applyProtection="1">
      <protection locked="0"/>
    </xf>
    <xf numFmtId="0" fontId="24" fillId="0" borderId="0" xfId="0" applyFont="1" applyProtection="1">
      <protection locked="0"/>
    </xf>
    <xf numFmtId="0" fontId="4" fillId="0" borderId="52" xfId="0" applyFont="1" applyBorder="1" applyAlignment="1">
      <alignment horizontal="center" vertical="center"/>
    </xf>
    <xf numFmtId="0" fontId="23" fillId="0" borderId="52" xfId="0" applyFont="1" applyBorder="1" applyAlignment="1">
      <alignment horizontal="center" vertical="center"/>
    </xf>
    <xf numFmtId="0" fontId="23" fillId="0" borderId="52" xfId="0" applyFont="1" applyBorder="1" applyAlignment="1" applyProtection="1">
      <alignment horizontal="center" vertical="center"/>
      <protection locked="0"/>
    </xf>
    <xf numFmtId="0" fontId="4" fillId="0" borderId="52" xfId="0" applyFont="1" applyBorder="1" applyAlignment="1">
      <alignment horizontal="justify"/>
    </xf>
    <xf numFmtId="0" fontId="4" fillId="0" borderId="52" xfId="0" applyFont="1" applyBorder="1" applyAlignment="1">
      <alignment horizontal="center" vertical="center" wrapText="1"/>
    </xf>
    <xf numFmtId="0" fontId="24" fillId="0" borderId="52" xfId="0" applyFont="1" applyBorder="1" applyAlignment="1">
      <alignment horizontal="center" vertical="center"/>
    </xf>
    <xf numFmtId="0" fontId="25" fillId="0" borderId="52" xfId="0" applyFont="1" applyBorder="1" applyAlignment="1">
      <alignment horizontal="center"/>
    </xf>
    <xf numFmtId="0" fontId="26" fillId="0" borderId="52" xfId="0" applyFont="1" applyBorder="1" applyAlignment="1">
      <alignment horizontal="left"/>
    </xf>
    <xf numFmtId="0" fontId="26" fillId="0" borderId="52" xfId="0" applyFont="1" applyBorder="1" applyAlignment="1" applyProtection="1">
      <alignment horizontal="left"/>
      <protection locked="0"/>
    </xf>
    <xf numFmtId="0" fontId="20" fillId="0" borderId="52" xfId="0" applyFont="1" applyBorder="1" applyAlignment="1">
      <alignment horizontal="right"/>
    </xf>
    <xf numFmtId="0" fontId="20" fillId="0" borderId="52" xfId="0" applyFont="1" applyBorder="1" applyAlignment="1">
      <alignment horizontal="center" wrapText="1"/>
    </xf>
    <xf numFmtId="0" fontId="0" fillId="0" borderId="52" xfId="0" applyBorder="1" applyAlignment="1">
      <alignment horizontal="left"/>
    </xf>
    <xf numFmtId="0" fontId="20" fillId="3" borderId="52" xfId="0" applyFont="1" applyFill="1" applyBorder="1" applyAlignment="1" applyProtection="1">
      <alignment horizontal="center"/>
      <protection locked="0"/>
    </xf>
    <xf numFmtId="0" fontId="20" fillId="2" borderId="52" xfId="0" applyFont="1" applyFill="1" applyBorder="1" applyProtection="1">
      <protection locked="0"/>
    </xf>
    <xf numFmtId="0" fontId="20" fillId="0" borderId="52" xfId="0" applyFont="1" applyBorder="1" applyProtection="1">
      <protection locked="0"/>
    </xf>
    <xf numFmtId="2" fontId="20" fillId="0" borderId="52" xfId="0" applyNumberFormat="1" applyFont="1" applyBorder="1" applyProtection="1">
      <protection locked="0"/>
    </xf>
    <xf numFmtId="0" fontId="0" fillId="0" borderId="52" xfId="0" applyBorder="1" applyProtection="1">
      <protection locked="0"/>
    </xf>
    <xf numFmtId="0" fontId="25" fillId="3" borderId="52" xfId="0" applyFont="1" applyFill="1" applyBorder="1" applyAlignment="1" applyProtection="1">
      <alignment horizontal="center"/>
      <protection locked="0"/>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8" xfId="0" applyFont="1" applyBorder="1" applyAlignment="1" applyProtection="1">
      <alignment horizontal="center" vertical="center"/>
      <protection locked="0"/>
    </xf>
    <xf numFmtId="0" fontId="4" fillId="0" borderId="58" xfId="0" applyFont="1" applyBorder="1" applyAlignment="1">
      <alignment horizontal="justify"/>
    </xf>
    <xf numFmtId="0" fontId="4" fillId="0" borderId="59" xfId="0" applyFont="1" applyBorder="1" applyAlignment="1">
      <alignment horizontal="center" vertical="center" wrapText="1"/>
    </xf>
    <xf numFmtId="0" fontId="7" fillId="0" borderId="60" xfId="0" applyFont="1" applyBorder="1" applyAlignment="1">
      <alignment horizontal="left"/>
    </xf>
    <xf numFmtId="0" fontId="4" fillId="0" borderId="54" xfId="0" applyFont="1" applyBorder="1" applyAlignment="1">
      <alignment horizontal="center" wrapText="1"/>
    </xf>
    <xf numFmtId="0" fontId="4" fillId="0" borderId="53" xfId="0" applyFont="1" applyBorder="1" applyProtection="1">
      <protection locked="0"/>
    </xf>
    <xf numFmtId="0" fontId="4" fillId="0" borderId="54" xfId="0" applyFont="1" applyBorder="1" applyAlignment="1" applyProtection="1">
      <alignment horizontal="center" wrapText="1"/>
      <protection locked="0"/>
    </xf>
    <xf numFmtId="0" fontId="4" fillId="0" borderId="60" xfId="0" applyFont="1" applyBorder="1" applyProtection="1">
      <protection locked="0"/>
    </xf>
    <xf numFmtId="2" fontId="4" fillId="0" borderId="54" xfId="0" applyNumberFormat="1" applyFont="1" applyBorder="1" applyProtection="1">
      <protection locked="0"/>
    </xf>
    <xf numFmtId="0" fontId="4" fillId="0" borderId="61" xfId="0" applyFont="1" applyBorder="1" applyProtection="1">
      <protection locked="0"/>
    </xf>
    <xf numFmtId="0" fontId="4" fillId="0" borderId="62" xfId="0" applyFont="1" applyBorder="1" applyProtection="1">
      <protection locked="0"/>
    </xf>
    <xf numFmtId="0" fontId="4" fillId="2" borderId="63" xfId="0" applyFont="1" applyFill="1" applyBorder="1" applyProtection="1">
      <protection locked="0"/>
    </xf>
    <xf numFmtId="0" fontId="4" fillId="0" borderId="63" xfId="0" applyFont="1" applyBorder="1" applyProtection="1">
      <protection locked="0"/>
    </xf>
    <xf numFmtId="2" fontId="4" fillId="0" borderId="64" xfId="0" applyNumberFormat="1" applyFont="1" applyBorder="1" applyProtection="1">
      <protection locked="0"/>
    </xf>
    <xf numFmtId="0" fontId="4" fillId="0" borderId="0" xfId="0" applyFont="1" applyAlignment="1" applyProtection="1">
      <alignment vertical="top" wrapText="1"/>
      <protection locked="0"/>
    </xf>
    <xf numFmtId="0" fontId="3" fillId="3" borderId="0" xfId="0" applyFont="1" applyFill="1" applyAlignment="1" applyProtection="1">
      <alignment horizontal="center"/>
      <protection locked="0"/>
    </xf>
    <xf numFmtId="0" fontId="3" fillId="0" borderId="0" xfId="0" applyFont="1" applyAlignment="1">
      <alignment horizontal="center"/>
    </xf>
    <xf numFmtId="177" fontId="5" fillId="3" borderId="0" xfId="2" applyFont="1" applyFill="1" applyAlignment="1" applyProtection="1">
      <alignment horizontal="center"/>
      <protection locked="0"/>
    </xf>
    <xf numFmtId="177" fontId="5" fillId="0" borderId="1" xfId="2" applyFont="1" applyFill="1" applyBorder="1" applyAlignment="1" applyProtection="1">
      <alignment horizontal="center" vertical="center"/>
    </xf>
    <xf numFmtId="0" fontId="10" fillId="3" borderId="0" xfId="0" applyFont="1" applyFill="1" applyAlignment="1" applyProtection="1">
      <alignment horizontal="center"/>
      <protection locked="0"/>
    </xf>
    <xf numFmtId="0" fontId="14"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22" fillId="3" borderId="0" xfId="0" applyFont="1" applyFill="1" applyAlignment="1" applyProtection="1">
      <alignment horizontal="center"/>
      <protection locked="0"/>
    </xf>
    <xf numFmtId="0" fontId="3" fillId="3" borderId="0" xfId="0" applyFont="1" applyFill="1" applyAlignment="1" applyProtection="1">
      <alignment horizontal="center" vertical="center"/>
      <protection locked="0"/>
    </xf>
    <xf numFmtId="0" fontId="28" fillId="3" borderId="0" xfId="0" applyFont="1" applyFill="1" applyAlignment="1" applyProtection="1">
      <alignment horizontal="center"/>
      <protection locked="0"/>
    </xf>
    <xf numFmtId="0" fontId="4" fillId="0" borderId="0" xfId="0" applyFont="1" applyAlignment="1" applyProtection="1">
      <alignment horizontal="left" vertical="top" wrapText="1"/>
      <protection locked="0"/>
    </xf>
    <xf numFmtId="0" fontId="0" fillId="0" borderId="0" xfId="0" applyProtection="1">
      <protection locked="0"/>
    </xf>
    <xf numFmtId="0" fontId="5" fillId="0" borderId="4" xfId="0" applyFont="1" applyBorder="1" applyAlignment="1">
      <alignment horizontal="center" vertical="center"/>
    </xf>
    <xf numFmtId="0" fontId="24" fillId="0" borderId="0" xfId="0" applyFont="1" applyAlignment="1" applyProtection="1">
      <alignment horizontal="left" vertical="top" wrapText="1"/>
      <protection locked="0"/>
    </xf>
    <xf numFmtId="0" fontId="22" fillId="3" borderId="0" xfId="0" applyFont="1" applyFill="1" applyAlignment="1" applyProtection="1">
      <alignment horizontal="center" vertical="center"/>
      <protection locked="0"/>
    </xf>
  </cellXfs>
  <cellStyles count="7">
    <cellStyle name="一般" xfId="0" builtinId="0" customBuiltin="1"/>
    <cellStyle name="一般_Sheet1" xfId="4" xr:uid="{00000000-0005-0000-0000-000001000000}"/>
    <cellStyle name="一般_Sheet2" xfId="5" xr:uid="{00000000-0005-0000-0000-000002000000}"/>
    <cellStyle name="一般_期中報告-會計報告" xfId="3" xr:uid="{00000000-0005-0000-0000-000003000000}"/>
    <cellStyle name="千分位" xfId="1" builtinId="3" customBuiltin="1"/>
    <cellStyle name="千分位[0]" xfId="2" builtinId="6" customBuiltin="1"/>
    <cellStyle name="貨幣[0]_Sheet1" xfId="6" xr:uid="{00000000-0005-0000-0000-000006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Q33"/>
  <sheetViews>
    <sheetView tabSelected="1" view="pageBreakPreview" topLeftCell="A2" zoomScale="70" zoomScaleNormal="60" zoomScaleSheetLayoutView="70" workbookViewId="0">
      <selection activeCell="P11" sqref="P11"/>
    </sheetView>
  </sheetViews>
  <sheetFormatPr defaultColWidth="13.25" defaultRowHeight="13.5" x14ac:dyDescent="0.3"/>
  <cols>
    <col min="1" max="1" width="37.58203125" style="1" customWidth="1"/>
    <col min="2" max="2" width="15.75" style="22" customWidth="1"/>
    <col min="3" max="4" width="18.08203125" style="22" customWidth="1"/>
    <col min="5" max="7" width="15.58203125" style="22" customWidth="1"/>
    <col min="8" max="10" width="15.75" style="22" customWidth="1"/>
    <col min="11" max="13" width="15.75" style="1" customWidth="1"/>
    <col min="14" max="14" width="13.25" style="1" customWidth="1"/>
    <col min="15" max="16384" width="13.25" style="1"/>
  </cols>
  <sheetData>
    <row r="1" spans="1:17" ht="30" customHeight="1" x14ac:dyDescent="0.45">
      <c r="A1" s="367" t="s">
        <v>0</v>
      </c>
      <c r="B1" s="367"/>
      <c r="C1" s="367"/>
      <c r="D1" s="367"/>
      <c r="E1" s="367"/>
      <c r="F1" s="367"/>
      <c r="G1" s="367"/>
      <c r="H1" s="367"/>
      <c r="I1" s="367"/>
      <c r="J1" s="367"/>
      <c r="K1" s="367"/>
      <c r="L1" s="367"/>
      <c r="M1" s="367"/>
    </row>
    <row r="2" spans="1:17" ht="21.5" x14ac:dyDescent="0.45">
      <c r="A2" s="368" t="s">
        <v>1</v>
      </c>
      <c r="B2" s="368"/>
      <c r="C2" s="368"/>
      <c r="D2" s="368"/>
      <c r="E2" s="368"/>
      <c r="F2" s="368"/>
      <c r="G2" s="368"/>
      <c r="H2" s="368"/>
      <c r="I2" s="368"/>
      <c r="J2" s="368"/>
      <c r="K2" s="368"/>
      <c r="L2" s="368"/>
      <c r="M2" s="368"/>
    </row>
    <row r="3" spans="1:17" ht="28.5" customHeight="1" x14ac:dyDescent="0.4">
      <c r="A3" s="369" t="s">
        <v>173</v>
      </c>
      <c r="B3" s="369"/>
      <c r="C3" s="369"/>
      <c r="D3" s="369"/>
      <c r="E3" s="369"/>
      <c r="F3" s="369"/>
      <c r="G3" s="369"/>
      <c r="H3" s="369"/>
      <c r="I3" s="369"/>
      <c r="J3" s="369"/>
      <c r="K3" s="369"/>
      <c r="L3" s="369"/>
      <c r="M3" s="369"/>
    </row>
    <row r="4" spans="1:17" ht="21" customHeight="1" x14ac:dyDescent="0.4">
      <c r="A4" s="12"/>
      <c r="B4" s="13"/>
      <c r="C4" s="13"/>
      <c r="D4" s="13"/>
      <c r="E4" s="13"/>
      <c r="F4" s="13"/>
      <c r="G4" s="223"/>
      <c r="H4" s="13"/>
      <c r="I4" s="13"/>
      <c r="J4" s="13"/>
      <c r="M4" s="14" t="s">
        <v>2</v>
      </c>
    </row>
    <row r="5" spans="1:17" s="225" customFormat="1" ht="33.75" customHeight="1" x14ac:dyDescent="0.4">
      <c r="A5" s="224"/>
      <c r="B5" s="370" t="s">
        <v>3</v>
      </c>
      <c r="C5" s="370"/>
      <c r="D5" s="370"/>
      <c r="E5" s="370" t="s">
        <v>163</v>
      </c>
      <c r="F5" s="370"/>
      <c r="G5" s="370"/>
      <c r="H5" s="370" t="s">
        <v>4</v>
      </c>
      <c r="I5" s="370"/>
      <c r="J5" s="370"/>
      <c r="K5" s="370" t="s">
        <v>5</v>
      </c>
      <c r="L5" s="370"/>
      <c r="M5" s="370"/>
    </row>
    <row r="6" spans="1:17" ht="17" x14ac:dyDescent="0.3">
      <c r="A6" s="226" t="s">
        <v>6</v>
      </c>
      <c r="B6" s="15" t="s">
        <v>7</v>
      </c>
      <c r="C6" s="15" t="s">
        <v>8</v>
      </c>
      <c r="D6" s="15" t="s">
        <v>9</v>
      </c>
      <c r="E6" s="15" t="s">
        <v>7</v>
      </c>
      <c r="F6" s="15" t="s">
        <v>8</v>
      </c>
      <c r="G6" s="15" t="s">
        <v>9</v>
      </c>
      <c r="H6" s="15" t="s">
        <v>7</v>
      </c>
      <c r="I6" s="15" t="s">
        <v>8</v>
      </c>
      <c r="J6" s="15" t="s">
        <v>9</v>
      </c>
      <c r="K6" s="15" t="s">
        <v>7</v>
      </c>
      <c r="L6" s="15" t="s">
        <v>8</v>
      </c>
      <c r="M6" s="15" t="s">
        <v>9</v>
      </c>
    </row>
    <row r="7" spans="1:17" s="229" customFormat="1" ht="23.25" customHeight="1" x14ac:dyDescent="0.35">
      <c r="A7" s="227" t="s">
        <v>10</v>
      </c>
      <c r="B7" s="16"/>
      <c r="C7" s="16"/>
      <c r="D7" s="17"/>
      <c r="E7" s="31"/>
      <c r="F7" s="31"/>
      <c r="G7" s="18"/>
      <c r="H7" s="18"/>
      <c r="I7" s="18"/>
      <c r="J7" s="17"/>
      <c r="K7" s="228"/>
      <c r="L7" s="228"/>
      <c r="M7" s="228"/>
    </row>
    <row r="8" spans="1:17" s="229" customFormat="1" ht="23.25" customHeight="1" x14ac:dyDescent="0.35">
      <c r="A8" s="227" t="s">
        <v>11</v>
      </c>
      <c r="B8" s="23">
        <v>150000</v>
      </c>
      <c r="C8" s="23">
        <v>300000</v>
      </c>
      <c r="D8" s="19">
        <f>B8+C8</f>
        <v>450000</v>
      </c>
      <c r="E8" s="24"/>
      <c r="F8" s="24"/>
      <c r="G8" s="19">
        <f>E8+F8</f>
        <v>0</v>
      </c>
      <c r="H8" s="19">
        <f>IF(J8+G8&gt;=D8,B8-E8,ROUND(J8/D8*B8,0))</f>
        <v>42945</v>
      </c>
      <c r="I8" s="19">
        <f>J8-H8</f>
        <v>85889</v>
      </c>
      <c r="J8" s="33">
        <f>ROUND(人事費!I13,0)</f>
        <v>128834</v>
      </c>
      <c r="K8" s="19">
        <f t="shared" ref="K8:L12" si="0">E8+H8</f>
        <v>42945</v>
      </c>
      <c r="L8" s="19">
        <f t="shared" si="0"/>
        <v>85889</v>
      </c>
      <c r="M8" s="19">
        <f>K8+L8</f>
        <v>128834</v>
      </c>
      <c r="O8" s="230"/>
      <c r="P8" s="231"/>
      <c r="Q8" s="231"/>
    </row>
    <row r="9" spans="1:17" s="229" customFormat="1" ht="23.25" customHeight="1" x14ac:dyDescent="0.35">
      <c r="A9" s="227" t="s">
        <v>12</v>
      </c>
      <c r="B9" s="23">
        <v>50000</v>
      </c>
      <c r="C9" s="23">
        <v>100000</v>
      </c>
      <c r="D9" s="19">
        <f>B9+C9</f>
        <v>150000</v>
      </c>
      <c r="E9" s="24"/>
      <c r="F9" s="24"/>
      <c r="G9" s="19">
        <f>E9+F9</f>
        <v>0</v>
      </c>
      <c r="H9" s="19">
        <f>IF(J9+G9&gt;=D9,B9-E9,ROUND(J9/D9*B9,0))</f>
        <v>6667</v>
      </c>
      <c r="I9" s="19">
        <f>J9-H9</f>
        <v>13333</v>
      </c>
      <c r="J9" s="33">
        <f>ROUND(顧問!E15,0)</f>
        <v>20000</v>
      </c>
      <c r="K9" s="19">
        <f t="shared" si="0"/>
        <v>6667</v>
      </c>
      <c r="L9" s="19">
        <f t="shared" si="0"/>
        <v>13333</v>
      </c>
      <c r="M9" s="19">
        <f>K9+L9</f>
        <v>20000</v>
      </c>
      <c r="O9" s="230"/>
      <c r="P9" s="231"/>
      <c r="Q9" s="231"/>
    </row>
    <row r="10" spans="1:17" s="229" customFormat="1" ht="23.25" customHeight="1" x14ac:dyDescent="0.35">
      <c r="A10" s="227" t="s">
        <v>13</v>
      </c>
      <c r="B10" s="23">
        <v>50000</v>
      </c>
      <c r="C10" s="23">
        <v>100000</v>
      </c>
      <c r="D10" s="19">
        <f>B10+C10</f>
        <v>150000</v>
      </c>
      <c r="E10" s="24"/>
      <c r="F10" s="24"/>
      <c r="G10" s="19">
        <f>E10+F10</f>
        <v>0</v>
      </c>
      <c r="H10" s="19">
        <f>IF(J10+G10&gt;=D10,B10-E10,ROUND(J10/D10*B10,0))</f>
        <v>2400</v>
      </c>
      <c r="I10" s="19">
        <f>J10-H10</f>
        <v>4800</v>
      </c>
      <c r="J10" s="33">
        <f>ROUND(材料費!J27,0)</f>
        <v>7200</v>
      </c>
      <c r="K10" s="19">
        <f t="shared" si="0"/>
        <v>2400</v>
      </c>
      <c r="L10" s="19">
        <f t="shared" si="0"/>
        <v>4800</v>
      </c>
      <c r="M10" s="19">
        <f>K10+L10</f>
        <v>7200</v>
      </c>
      <c r="O10" s="230"/>
      <c r="P10" s="231"/>
      <c r="Q10" s="231"/>
    </row>
    <row r="11" spans="1:17" s="229" customFormat="1" ht="21.75" customHeight="1" x14ac:dyDescent="0.35">
      <c r="A11" s="227" t="s">
        <v>14</v>
      </c>
      <c r="B11" s="23">
        <v>50000</v>
      </c>
      <c r="C11" s="23">
        <v>100000</v>
      </c>
      <c r="D11" s="19">
        <f>B11+C11</f>
        <v>150000</v>
      </c>
      <c r="E11" s="24"/>
      <c r="F11" s="24"/>
      <c r="G11" s="19">
        <f>E11+F11</f>
        <v>0</v>
      </c>
      <c r="H11" s="19">
        <f>IF(J11+G11&gt;=D11,B11-E11,ROUND(J11/D11*B11,0))</f>
        <v>12083</v>
      </c>
      <c r="I11" s="19">
        <f>J11-H11</f>
        <v>24167</v>
      </c>
      <c r="J11" s="33">
        <f>ROUND(設備使用費!K26,0)</f>
        <v>36250</v>
      </c>
      <c r="K11" s="19">
        <f t="shared" si="0"/>
        <v>12083</v>
      </c>
      <c r="L11" s="19">
        <f t="shared" si="0"/>
        <v>24167</v>
      </c>
      <c r="M11" s="19">
        <f>K11+L11</f>
        <v>36250</v>
      </c>
      <c r="O11" s="230"/>
      <c r="P11" s="231"/>
      <c r="Q11" s="231"/>
    </row>
    <row r="12" spans="1:17" s="229" customFormat="1" ht="23.25" customHeight="1" x14ac:dyDescent="0.35">
      <c r="A12" s="227" t="s">
        <v>15</v>
      </c>
      <c r="B12" s="23">
        <v>20000</v>
      </c>
      <c r="C12" s="23">
        <v>40000</v>
      </c>
      <c r="D12" s="19">
        <f>B12+C12</f>
        <v>60000</v>
      </c>
      <c r="E12" s="24"/>
      <c r="F12" s="24"/>
      <c r="G12" s="19">
        <f>E12+F12</f>
        <v>0</v>
      </c>
      <c r="H12" s="19">
        <f>IF(J12+G12&gt;=D12,B12-E12,ROUND(J12/D12*B12,0))</f>
        <v>1000</v>
      </c>
      <c r="I12" s="19">
        <f>J12-H12</f>
        <v>2000</v>
      </c>
      <c r="J12" s="33">
        <f>ROUND(設備維護費!M16,0)</f>
        <v>3000</v>
      </c>
      <c r="K12" s="19">
        <f t="shared" si="0"/>
        <v>1000</v>
      </c>
      <c r="L12" s="19">
        <f t="shared" si="0"/>
        <v>2000</v>
      </c>
      <c r="M12" s="19">
        <f>K12+L12</f>
        <v>3000</v>
      </c>
      <c r="O12" s="230"/>
      <c r="P12" s="231"/>
      <c r="Q12" s="231"/>
    </row>
    <row r="13" spans="1:17" s="229" customFormat="1" ht="23.25" customHeight="1" x14ac:dyDescent="0.35">
      <c r="A13" s="227" t="s">
        <v>16</v>
      </c>
      <c r="B13" s="16"/>
      <c r="C13" s="16"/>
      <c r="D13" s="17"/>
      <c r="E13" s="31"/>
      <c r="F13" s="31"/>
      <c r="G13" s="19"/>
      <c r="H13" s="19"/>
      <c r="I13" s="19"/>
      <c r="J13" s="19"/>
      <c r="K13" s="19"/>
      <c r="L13" s="19"/>
      <c r="M13" s="19"/>
      <c r="O13" s="230"/>
      <c r="P13" s="231"/>
      <c r="Q13" s="231"/>
    </row>
    <row r="14" spans="1:17" s="229" customFormat="1" ht="23.25" customHeight="1" x14ac:dyDescent="0.35">
      <c r="A14" s="227" t="s">
        <v>17</v>
      </c>
      <c r="B14" s="23">
        <v>100000</v>
      </c>
      <c r="C14" s="23">
        <v>200000</v>
      </c>
      <c r="D14" s="19">
        <f>B14+C14</f>
        <v>300000</v>
      </c>
      <c r="E14" s="24"/>
      <c r="F14" s="24"/>
      <c r="G14" s="19">
        <f>E14+F14</f>
        <v>0</v>
      </c>
      <c r="H14" s="19">
        <f>IF(J14+G14&gt;=D14,B14-E14,ROUND(J14/D14*B14,0))</f>
        <v>100000</v>
      </c>
      <c r="I14" s="19">
        <f>J14-H14</f>
        <v>200000</v>
      </c>
      <c r="J14" s="26">
        <f>ROUND(技術購買費!I12,0)</f>
        <v>300000</v>
      </c>
      <c r="K14" s="19">
        <f t="shared" ref="K14:L22" si="1">E14+H14</f>
        <v>100000</v>
      </c>
      <c r="L14" s="19">
        <f t="shared" si="1"/>
        <v>200000</v>
      </c>
      <c r="M14" s="19">
        <f>K14+L14</f>
        <v>300000</v>
      </c>
      <c r="O14" s="230"/>
      <c r="P14" s="231"/>
      <c r="Q14" s="231"/>
    </row>
    <row r="15" spans="1:17" s="229" customFormat="1" ht="23.25" customHeight="1" x14ac:dyDescent="0.35">
      <c r="A15" s="227" t="s">
        <v>18</v>
      </c>
      <c r="B15" s="23">
        <v>100000</v>
      </c>
      <c r="C15" s="23">
        <v>200000</v>
      </c>
      <c r="D15" s="19">
        <f>B15+C15</f>
        <v>300000</v>
      </c>
      <c r="E15" s="24"/>
      <c r="F15" s="24"/>
      <c r="G15" s="19">
        <f>E15+F15</f>
        <v>0</v>
      </c>
      <c r="H15" s="19">
        <f>IF(J15+G15&gt;=D15,B15-E15,ROUND(J15/D15*B15,0))</f>
        <v>100000</v>
      </c>
      <c r="I15" s="19">
        <f>J15-H15</f>
        <v>250000</v>
      </c>
      <c r="J15" s="26">
        <f>ROUND(委託研究費!I12,0)</f>
        <v>350000</v>
      </c>
      <c r="K15" s="19">
        <f t="shared" si="1"/>
        <v>100000</v>
      </c>
      <c r="L15" s="19">
        <f t="shared" si="1"/>
        <v>250000</v>
      </c>
      <c r="M15" s="19">
        <f>K15+L15</f>
        <v>350000</v>
      </c>
      <c r="O15" s="230"/>
      <c r="P15" s="231"/>
      <c r="Q15" s="231"/>
    </row>
    <row r="16" spans="1:17" s="229" customFormat="1" ht="23.25" customHeight="1" x14ac:dyDescent="0.35">
      <c r="A16" s="227" t="s">
        <v>19</v>
      </c>
      <c r="B16" s="23">
        <v>100000</v>
      </c>
      <c r="C16" s="23">
        <v>200000</v>
      </c>
      <c r="D16" s="19">
        <f>B16+C16</f>
        <v>300000</v>
      </c>
      <c r="E16" s="24"/>
      <c r="F16" s="24"/>
      <c r="G16" s="19">
        <f>E16+F16</f>
        <v>0</v>
      </c>
      <c r="H16" s="19">
        <f>IF(J16+G16&gt;=D16,B16-E16,ROUND(J16/D16*B16,0))</f>
        <v>100000</v>
      </c>
      <c r="I16" s="19">
        <f>J16-H16</f>
        <v>300000</v>
      </c>
      <c r="J16" s="26">
        <f>ROUND(委託勞務費!I12,0)</f>
        <v>400000</v>
      </c>
      <c r="K16" s="19">
        <f t="shared" si="1"/>
        <v>100000</v>
      </c>
      <c r="L16" s="19">
        <f t="shared" si="1"/>
        <v>300000</v>
      </c>
      <c r="M16" s="19">
        <f>K16+L16</f>
        <v>400000</v>
      </c>
      <c r="O16" s="230"/>
      <c r="P16" s="231"/>
      <c r="Q16" s="231"/>
    </row>
    <row r="17" spans="1:17" s="229" customFormat="1" ht="23.25" customHeight="1" x14ac:dyDescent="0.35">
      <c r="A17" s="227" t="s">
        <v>20</v>
      </c>
      <c r="B17" s="20"/>
      <c r="C17" s="20"/>
      <c r="D17" s="19"/>
      <c r="E17" s="32"/>
      <c r="F17" s="32"/>
      <c r="G17" s="19"/>
      <c r="H17" s="19"/>
      <c r="I17" s="19"/>
      <c r="J17" s="19"/>
      <c r="K17" s="19"/>
      <c r="L17" s="19"/>
      <c r="M17" s="19"/>
      <c r="O17" s="230"/>
      <c r="P17" s="231"/>
      <c r="Q17" s="231"/>
    </row>
    <row r="18" spans="1:17" s="229" customFormat="1" ht="22.5" customHeight="1" x14ac:dyDescent="0.35">
      <c r="A18" s="227" t="s">
        <v>164</v>
      </c>
      <c r="B18" s="23">
        <v>5000</v>
      </c>
      <c r="C18" s="23">
        <v>10000</v>
      </c>
      <c r="D18" s="19">
        <f t="shared" ref="D18:D19" si="2">B18+C18</f>
        <v>15000</v>
      </c>
      <c r="E18" s="24"/>
      <c r="F18" s="24"/>
      <c r="G18" s="19">
        <f t="shared" ref="G18:G19" si="3">E18+F18</f>
        <v>0</v>
      </c>
      <c r="H18" s="19">
        <f t="shared" ref="H18" si="4">IF(J18+G18&gt;=D18,B18-E18,ROUND(J18/D18*B18,0))</f>
        <v>617</v>
      </c>
      <c r="I18" s="19">
        <f t="shared" ref="I18:I19" si="5">J18-H18</f>
        <v>1233</v>
      </c>
      <c r="J18" s="33">
        <f>ROUND(國內差旅費!N14,0)</f>
        <v>1850</v>
      </c>
      <c r="K18" s="19">
        <f t="shared" ref="K18:K19" si="6">E18+H18</f>
        <v>617</v>
      </c>
      <c r="L18" s="19">
        <f t="shared" ref="L18:L19" si="7">F18+I18</f>
        <v>1233</v>
      </c>
      <c r="M18" s="19">
        <f t="shared" ref="M18:M19" si="8">K18+L18</f>
        <v>1850</v>
      </c>
      <c r="O18" s="230"/>
      <c r="P18" s="231"/>
      <c r="Q18" s="231"/>
    </row>
    <row r="19" spans="1:17" s="229" customFormat="1" ht="22.5" customHeight="1" x14ac:dyDescent="0.35">
      <c r="A19" s="227" t="s">
        <v>165</v>
      </c>
      <c r="B19" s="20">
        <v>0</v>
      </c>
      <c r="C19" s="23">
        <v>15000</v>
      </c>
      <c r="D19" s="19">
        <f t="shared" si="2"/>
        <v>15000</v>
      </c>
      <c r="E19" s="20">
        <v>0</v>
      </c>
      <c r="F19" s="24"/>
      <c r="G19" s="19">
        <f t="shared" si="3"/>
        <v>0</v>
      </c>
      <c r="H19" s="19">
        <v>0</v>
      </c>
      <c r="I19" s="19">
        <f t="shared" si="5"/>
        <v>2000</v>
      </c>
      <c r="J19" s="33">
        <f>ROUND(國外差旅費!N14,0)</f>
        <v>2000</v>
      </c>
      <c r="K19" s="19">
        <f t="shared" si="6"/>
        <v>0</v>
      </c>
      <c r="L19" s="19">
        <f t="shared" si="7"/>
        <v>2000</v>
      </c>
      <c r="M19" s="19">
        <f t="shared" si="8"/>
        <v>2000</v>
      </c>
      <c r="O19" s="230"/>
      <c r="P19" s="231"/>
      <c r="Q19" s="231"/>
    </row>
    <row r="20" spans="1:17" s="229" customFormat="1" ht="23.25" customHeight="1" x14ac:dyDescent="0.35">
      <c r="A20" s="227" t="s">
        <v>21</v>
      </c>
      <c r="B20" s="20"/>
      <c r="C20" s="20"/>
      <c r="D20" s="19"/>
      <c r="E20" s="32"/>
      <c r="F20" s="32"/>
      <c r="G20" s="19"/>
      <c r="H20" s="19"/>
      <c r="I20" s="19"/>
      <c r="J20" s="19"/>
      <c r="K20" s="19"/>
      <c r="L20" s="19"/>
      <c r="M20" s="19"/>
      <c r="O20" s="230"/>
      <c r="P20" s="231"/>
      <c r="Q20" s="231"/>
    </row>
    <row r="21" spans="1:17" s="229" customFormat="1" ht="22.5" customHeight="1" x14ac:dyDescent="0.35">
      <c r="A21" s="227" t="s">
        <v>169</v>
      </c>
      <c r="B21" s="20">
        <v>0</v>
      </c>
      <c r="C21" s="23">
        <v>20000</v>
      </c>
      <c r="D21" s="19">
        <f t="shared" ref="D21" si="9">B21+C21</f>
        <v>20000</v>
      </c>
      <c r="E21" s="20">
        <v>0</v>
      </c>
      <c r="F21" s="24"/>
      <c r="G21" s="19">
        <f t="shared" ref="G21" si="10">E21+F21</f>
        <v>0</v>
      </c>
      <c r="H21" s="19">
        <v>0</v>
      </c>
      <c r="I21" s="19">
        <f t="shared" ref="I21" si="11">J21-H21</f>
        <v>7200</v>
      </c>
      <c r="J21" s="33">
        <f>ROUND(研發成果廣告宣傳支出!J18,0)</f>
        <v>7200</v>
      </c>
      <c r="K21" s="19">
        <f t="shared" si="1"/>
        <v>0</v>
      </c>
      <c r="L21" s="19">
        <f t="shared" si="1"/>
        <v>7200</v>
      </c>
      <c r="M21" s="19">
        <f t="shared" ref="M21" si="12">K21+L21</f>
        <v>7200</v>
      </c>
      <c r="O21" s="230"/>
      <c r="P21" s="231"/>
      <c r="Q21" s="231"/>
    </row>
    <row r="22" spans="1:17" s="229" customFormat="1" ht="22.5" customHeight="1" x14ac:dyDescent="0.35">
      <c r="A22" s="227" t="s">
        <v>170</v>
      </c>
      <c r="B22" s="23">
        <v>70000</v>
      </c>
      <c r="C22" s="23">
        <v>140000</v>
      </c>
      <c r="D22" s="19">
        <f t="shared" ref="D22" si="13">B22+C22</f>
        <v>210000</v>
      </c>
      <c r="E22" s="24"/>
      <c r="F22" s="24"/>
      <c r="G22" s="19">
        <f t="shared" ref="G22" si="14">E22+F22</f>
        <v>0</v>
      </c>
      <c r="H22" s="19">
        <f t="shared" ref="H22" si="15">IF(J22+G22&gt;=D22,B22-E22,ROUND(J22/D22*B22,0))</f>
        <v>1000</v>
      </c>
      <c r="I22" s="19">
        <f t="shared" ref="I22" si="16">J22-H22</f>
        <v>2000</v>
      </c>
      <c r="J22" s="33">
        <f>ROUND(其他市場驗證支出!J18,0)</f>
        <v>3000</v>
      </c>
      <c r="K22" s="19">
        <f t="shared" si="1"/>
        <v>1000</v>
      </c>
      <c r="L22" s="19">
        <f t="shared" si="1"/>
        <v>2000</v>
      </c>
      <c r="M22" s="19">
        <f t="shared" ref="M22" si="17">K22+L22</f>
        <v>3000</v>
      </c>
      <c r="O22" s="230"/>
      <c r="P22" s="231"/>
      <c r="Q22" s="231"/>
    </row>
    <row r="23" spans="1:17" s="229" customFormat="1" ht="22.5" customHeight="1" x14ac:dyDescent="0.35">
      <c r="A23" s="227" t="s">
        <v>168</v>
      </c>
      <c r="B23" s="20">
        <f>SUM(B8:B22)</f>
        <v>695000</v>
      </c>
      <c r="C23" s="20">
        <f t="shared" ref="C23:M23" si="18">SUM(C8:C22)</f>
        <v>1425000</v>
      </c>
      <c r="D23" s="20">
        <f t="shared" si="18"/>
        <v>2120000</v>
      </c>
      <c r="E23" s="20">
        <f t="shared" si="18"/>
        <v>0</v>
      </c>
      <c r="F23" s="20">
        <f t="shared" si="18"/>
        <v>0</v>
      </c>
      <c r="G23" s="20">
        <f t="shared" si="18"/>
        <v>0</v>
      </c>
      <c r="H23" s="20">
        <f t="shared" si="18"/>
        <v>366712</v>
      </c>
      <c r="I23" s="20">
        <f t="shared" si="18"/>
        <v>892622</v>
      </c>
      <c r="J23" s="20">
        <f t="shared" si="18"/>
        <v>1259334</v>
      </c>
      <c r="K23" s="20">
        <f t="shared" si="18"/>
        <v>366712</v>
      </c>
      <c r="L23" s="20">
        <f t="shared" si="18"/>
        <v>892622</v>
      </c>
      <c r="M23" s="20">
        <f t="shared" si="18"/>
        <v>1259334</v>
      </c>
      <c r="O23" s="230"/>
      <c r="P23" s="231"/>
      <c r="Q23" s="231"/>
    </row>
    <row r="24" spans="1:17" s="229" customFormat="1" ht="17" x14ac:dyDescent="0.35">
      <c r="A24" s="232"/>
      <c r="B24" s="232"/>
      <c r="C24" s="232"/>
      <c r="D24" s="233"/>
      <c r="E24" s="233"/>
      <c r="F24" s="233"/>
      <c r="G24" s="233"/>
      <c r="H24" s="233"/>
      <c r="I24" s="233"/>
      <c r="J24" s="233"/>
      <c r="K24" s="233"/>
      <c r="L24" s="233"/>
      <c r="M24" s="233"/>
    </row>
    <row r="25" spans="1:17" x14ac:dyDescent="0.3">
      <c r="A25" s="1" t="s">
        <v>22</v>
      </c>
      <c r="B25" s="13"/>
      <c r="C25" s="13"/>
      <c r="D25" s="13"/>
      <c r="E25" s="13"/>
      <c r="F25" s="13"/>
      <c r="G25" s="13"/>
      <c r="H25" s="13"/>
      <c r="I25" s="13"/>
      <c r="J25" s="13"/>
    </row>
    <row r="26" spans="1:17" ht="13.5" customHeight="1" x14ac:dyDescent="0.3">
      <c r="A26" s="1" t="s">
        <v>23</v>
      </c>
      <c r="B26" s="13"/>
      <c r="C26" s="13"/>
      <c r="D26" s="13"/>
      <c r="E26" s="13"/>
      <c r="F26" s="13"/>
      <c r="G26" s="13"/>
      <c r="H26" s="13"/>
      <c r="I26" s="13"/>
      <c r="J26" s="13"/>
    </row>
    <row r="27" spans="1:17" x14ac:dyDescent="0.3">
      <c r="A27" s="1" t="s">
        <v>24</v>
      </c>
      <c r="B27" s="13"/>
      <c r="C27" s="13"/>
      <c r="D27" s="13"/>
      <c r="E27" s="13"/>
      <c r="F27" s="13"/>
      <c r="G27" s="13"/>
      <c r="H27" s="13"/>
      <c r="I27" s="13"/>
      <c r="J27" s="13"/>
    </row>
    <row r="28" spans="1:17" x14ac:dyDescent="0.3">
      <c r="A28" s="1" t="s">
        <v>25</v>
      </c>
      <c r="B28" s="13"/>
      <c r="C28" s="13"/>
      <c r="D28" s="13"/>
      <c r="E28" s="13"/>
      <c r="F28" s="13"/>
      <c r="G28" s="13"/>
      <c r="H28" s="13"/>
      <c r="I28" s="13"/>
      <c r="J28" s="13"/>
    </row>
    <row r="29" spans="1:17" x14ac:dyDescent="0.3">
      <c r="A29" s="9"/>
      <c r="B29" s="25"/>
      <c r="C29" s="25"/>
      <c r="D29" s="25"/>
      <c r="E29" s="25"/>
      <c r="F29" s="25"/>
      <c r="G29" s="25"/>
      <c r="H29" s="25"/>
      <c r="I29" s="25"/>
      <c r="J29" s="25"/>
      <c r="K29" s="9"/>
      <c r="L29" s="9"/>
      <c r="M29" s="9"/>
    </row>
    <row r="30" spans="1:17" s="21" customFormat="1" ht="18" x14ac:dyDescent="0.4">
      <c r="A30" s="27" t="s">
        <v>26</v>
      </c>
      <c r="B30" s="28"/>
      <c r="C30" s="29" t="s">
        <v>27</v>
      </c>
      <c r="D30" s="28"/>
      <c r="E30" s="28"/>
      <c r="F30" s="28"/>
      <c r="G30" s="28"/>
      <c r="H30" s="29" t="s">
        <v>28</v>
      </c>
      <c r="I30" s="27"/>
      <c r="J30" s="28"/>
      <c r="K30" s="30" t="s">
        <v>29</v>
      </c>
      <c r="L30" s="28"/>
      <c r="M30" s="28"/>
    </row>
    <row r="31" spans="1:17" x14ac:dyDescent="0.3">
      <c r="A31" s="9"/>
      <c r="B31" s="25"/>
      <c r="C31" s="25"/>
      <c r="D31" s="25"/>
      <c r="E31" s="25"/>
      <c r="F31" s="25"/>
      <c r="G31" s="25"/>
      <c r="H31" s="25"/>
      <c r="I31" s="25"/>
      <c r="J31" s="25"/>
      <c r="K31" s="9"/>
      <c r="L31" s="9"/>
      <c r="M31" s="9"/>
    </row>
    <row r="32" spans="1:17" x14ac:dyDescent="0.3">
      <c r="B32" s="13"/>
      <c r="C32" s="13"/>
      <c r="D32" s="13"/>
      <c r="E32" s="13"/>
      <c r="F32" s="13"/>
      <c r="G32" s="13"/>
      <c r="H32" s="13"/>
      <c r="I32" s="13"/>
      <c r="J32" s="13"/>
    </row>
    <row r="33" spans="2:10" x14ac:dyDescent="0.3">
      <c r="B33" s="13"/>
      <c r="C33" s="13"/>
      <c r="D33" s="13"/>
      <c r="E33" s="13"/>
      <c r="F33" s="13"/>
      <c r="G33" s="13"/>
      <c r="H33" s="13"/>
      <c r="I33" s="13"/>
      <c r="J33" s="13"/>
    </row>
  </sheetData>
  <sheetProtection algorithmName="SHA-512" hashValue="0RxB4bMf4yrnNMv7e5hmosIvKXE/3KSWO0xKhasZFdT5m74Pd4p4zzOwe1f7otfsuZ3NS64r3Qd5il7vlXCW9A==" saltValue="yy0vk5Bp4jdAX1OXv89QSg==" spinCount="100000" sheet="1" formatCells="0" formatColumns="0" formatRows="0"/>
  <mergeCells count="7">
    <mergeCell ref="A1:M1"/>
    <mergeCell ref="A2:M2"/>
    <mergeCell ref="A3:M3"/>
    <mergeCell ref="B5:D5"/>
    <mergeCell ref="E5:G5"/>
    <mergeCell ref="H5:J5"/>
    <mergeCell ref="K5:M5"/>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58" fitToWidth="0" fitToHeight="0"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0"/>
  <dimension ref="A1:I19"/>
  <sheetViews>
    <sheetView view="pageBreakPreview" zoomScale="60" zoomScaleNormal="80" workbookViewId="0">
      <selection activeCell="M16" sqref="M16"/>
    </sheetView>
  </sheetViews>
  <sheetFormatPr defaultColWidth="11.25" defaultRowHeight="17" x14ac:dyDescent="0.4"/>
  <cols>
    <col min="1" max="1" width="17.75" style="10" customWidth="1"/>
    <col min="2" max="2" width="22.9140625" style="10" customWidth="1"/>
    <col min="3" max="3" width="22.33203125" style="10" customWidth="1"/>
    <col min="4" max="4" width="13.58203125" style="10" customWidth="1"/>
    <col min="5" max="5" width="15.4140625" style="10" customWidth="1"/>
    <col min="6" max="8" width="13.58203125" style="10" customWidth="1"/>
    <col min="9" max="9" width="18" style="10" customWidth="1"/>
    <col min="10" max="10" width="21.08203125" style="10" customWidth="1"/>
    <col min="11" max="13" width="11.25" style="10" customWidth="1"/>
    <col min="14" max="14" width="11.08203125" style="10" customWidth="1"/>
    <col min="15" max="15" width="11.25" style="10" customWidth="1"/>
    <col min="16" max="16384" width="11.25" style="10"/>
  </cols>
  <sheetData>
    <row r="1" spans="1:9" ht="25.5" customHeight="1" x14ac:dyDescent="0.45">
      <c r="A1" s="374" t="str">
        <f>計畫經費彙總表!A1</f>
        <v>××股份有限公司</v>
      </c>
      <c r="B1" s="374"/>
      <c r="C1" s="374"/>
      <c r="D1" s="374"/>
      <c r="E1" s="374"/>
      <c r="F1" s="374"/>
      <c r="G1" s="374"/>
      <c r="H1" s="374"/>
      <c r="I1" s="374"/>
    </row>
    <row r="2" spans="1:9" ht="30" customHeight="1" x14ac:dyDescent="0.45">
      <c r="A2" s="367" t="s">
        <v>189</v>
      </c>
      <c r="B2" s="367"/>
      <c r="C2" s="367"/>
      <c r="D2" s="367"/>
      <c r="E2" s="367"/>
      <c r="F2" s="367"/>
      <c r="G2" s="367"/>
      <c r="H2" s="367"/>
      <c r="I2" s="367"/>
    </row>
    <row r="3" spans="1:9" ht="20.25" customHeight="1" thickBot="1" x14ac:dyDescent="0.45">
      <c r="A3" s="240"/>
      <c r="B3" s="240"/>
      <c r="C3" s="240"/>
      <c r="D3" s="225"/>
      <c r="E3" s="241"/>
      <c r="F3" s="225"/>
      <c r="G3" s="242"/>
      <c r="H3" s="242"/>
      <c r="I3" s="243" t="s">
        <v>30</v>
      </c>
    </row>
    <row r="4" spans="1:9" s="171" customFormat="1" ht="38.5" customHeight="1" thickBot="1" x14ac:dyDescent="0.4">
      <c r="A4" s="244" t="s">
        <v>207</v>
      </c>
      <c r="B4" s="245" t="s">
        <v>254</v>
      </c>
      <c r="C4" s="245" t="s">
        <v>206</v>
      </c>
      <c r="D4" s="245" t="s">
        <v>31</v>
      </c>
      <c r="E4" s="245" t="s">
        <v>72</v>
      </c>
      <c r="F4" s="245" t="s">
        <v>116</v>
      </c>
      <c r="G4" s="245" t="s">
        <v>117</v>
      </c>
      <c r="H4" s="245" t="s">
        <v>129</v>
      </c>
      <c r="I4" s="318" t="s">
        <v>120</v>
      </c>
    </row>
    <row r="5" spans="1:9" ht="21" customHeight="1" x14ac:dyDescent="0.4">
      <c r="A5" s="238" t="s">
        <v>208</v>
      </c>
      <c r="B5" s="190"/>
      <c r="C5" s="190"/>
      <c r="D5" s="190" t="s">
        <v>237</v>
      </c>
      <c r="E5" s="190"/>
      <c r="F5" s="190"/>
      <c r="G5" s="190" t="s">
        <v>250</v>
      </c>
      <c r="H5" s="190" t="s">
        <v>130</v>
      </c>
      <c r="I5" s="208">
        <v>150000</v>
      </c>
    </row>
    <row r="6" spans="1:9" ht="21" customHeight="1" x14ac:dyDescent="0.4">
      <c r="A6" s="238" t="s">
        <v>208</v>
      </c>
      <c r="B6" s="190"/>
      <c r="C6" s="190"/>
      <c r="D6" s="190" t="s">
        <v>237</v>
      </c>
      <c r="E6" s="190"/>
      <c r="F6" s="190"/>
      <c r="G6" s="190" t="s">
        <v>251</v>
      </c>
      <c r="H6" s="190" t="s">
        <v>131</v>
      </c>
      <c r="I6" s="208">
        <v>150000</v>
      </c>
    </row>
    <row r="7" spans="1:9" ht="21" customHeight="1" x14ac:dyDescent="0.4">
      <c r="A7" s="238"/>
      <c r="B7" s="190"/>
      <c r="C7" s="190"/>
      <c r="D7" s="190"/>
      <c r="E7" s="190"/>
      <c r="F7" s="190"/>
      <c r="G7" s="190"/>
      <c r="H7" s="190"/>
      <c r="I7" s="208"/>
    </row>
    <row r="8" spans="1:9" ht="21" customHeight="1" x14ac:dyDescent="0.4">
      <c r="A8" s="238"/>
      <c r="B8" s="190"/>
      <c r="C8" s="190"/>
      <c r="D8" s="190"/>
      <c r="E8" s="190"/>
      <c r="F8" s="190"/>
      <c r="G8" s="190"/>
      <c r="H8" s="190"/>
      <c r="I8" s="208"/>
    </row>
    <row r="9" spans="1:9" ht="21" customHeight="1" x14ac:dyDescent="0.4">
      <c r="A9" s="238"/>
      <c r="B9" s="190"/>
      <c r="C9" s="190"/>
      <c r="D9" s="190"/>
      <c r="E9" s="190"/>
      <c r="F9" s="190"/>
      <c r="G9" s="190"/>
      <c r="H9" s="190"/>
      <c r="I9" s="208"/>
    </row>
    <row r="10" spans="1:9" ht="21" customHeight="1" x14ac:dyDescent="0.4">
      <c r="A10" s="238"/>
      <c r="B10" s="190"/>
      <c r="C10" s="190"/>
      <c r="D10" s="190"/>
      <c r="E10" s="190"/>
      <c r="F10" s="190"/>
      <c r="G10" s="190"/>
      <c r="H10" s="190"/>
      <c r="I10" s="208"/>
    </row>
    <row r="11" spans="1:9" ht="21" customHeight="1" thickBot="1" x14ac:dyDescent="0.45">
      <c r="A11" s="239"/>
      <c r="B11" s="236"/>
      <c r="C11" s="236"/>
      <c r="D11" s="236"/>
      <c r="E11" s="236"/>
      <c r="F11" s="236"/>
      <c r="G11" s="236"/>
      <c r="H11" s="236"/>
      <c r="I11" s="210"/>
    </row>
    <row r="12" spans="1:9" ht="21" customHeight="1" thickBot="1" x14ac:dyDescent="0.45">
      <c r="A12" s="246" t="s">
        <v>168</v>
      </c>
      <c r="B12" s="319"/>
      <c r="C12" s="319"/>
      <c r="D12" s="319"/>
      <c r="E12" s="319"/>
      <c r="F12" s="319"/>
      <c r="G12" s="319"/>
      <c r="H12" s="319"/>
      <c r="I12" s="320">
        <f>ROUND(SUM(I5:I11),0)</f>
        <v>300000</v>
      </c>
    </row>
    <row r="13" spans="1:9" ht="14.25" customHeight="1" x14ac:dyDescent="0.4">
      <c r="A13" s="170"/>
      <c r="B13" s="170"/>
      <c r="C13" s="170"/>
      <c r="D13" s="115"/>
      <c r="E13" s="115"/>
      <c r="F13" s="115"/>
      <c r="G13" s="115"/>
      <c r="H13" s="115"/>
      <c r="I13" s="172"/>
    </row>
    <row r="14" spans="1:9" x14ac:dyDescent="0.4">
      <c r="A14" s="9" t="s">
        <v>132</v>
      </c>
      <c r="B14" s="9"/>
      <c r="C14" s="9"/>
    </row>
    <row r="15" spans="1:9" x14ac:dyDescent="0.4">
      <c r="A15" s="9" t="s">
        <v>218</v>
      </c>
      <c r="B15" s="9"/>
      <c r="C15" s="9"/>
    </row>
    <row r="16" spans="1:9" x14ac:dyDescent="0.4">
      <c r="A16" s="9" t="s">
        <v>219</v>
      </c>
      <c r="B16" s="9"/>
      <c r="C16" s="9"/>
    </row>
    <row r="17" spans="1:9" x14ac:dyDescent="0.4">
      <c r="A17" s="380" t="s">
        <v>220</v>
      </c>
      <c r="B17" s="380"/>
      <c r="C17" s="380"/>
      <c r="D17" s="380"/>
      <c r="E17" s="380"/>
      <c r="F17" s="380"/>
      <c r="G17" s="380"/>
      <c r="H17" s="380"/>
      <c r="I17" s="380"/>
    </row>
    <row r="19" spans="1:9" s="11" customFormat="1" ht="18" x14ac:dyDescent="0.4">
      <c r="A19" s="78" t="s">
        <v>27</v>
      </c>
      <c r="B19" s="78"/>
      <c r="C19" s="78"/>
      <c r="D19" s="78" t="s">
        <v>28</v>
      </c>
      <c r="G19" s="99"/>
      <c r="H19" s="99"/>
      <c r="I19" s="79" t="s">
        <v>29</v>
      </c>
    </row>
  </sheetData>
  <sheetProtection algorithmName="SHA-512" hashValue="svaYaYsf2GjSkMeflwO+bvNnoKOfoXrS7wbbe02FkyYhiqKXjCKeTV+583wgd8VNQjJj/3SiFCotWb61wSp+TQ==" saltValue="K40Zh1DyZhl38wJsFO2tdw=="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1" fitToWidth="0" fitToHeight="0" orientation="landscape"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11"/>
  <dimension ref="A1:M19"/>
  <sheetViews>
    <sheetView view="pageBreakPreview" zoomScale="60" zoomScaleNormal="80" workbookViewId="0">
      <selection activeCell="B4" sqref="B4"/>
    </sheetView>
  </sheetViews>
  <sheetFormatPr defaultColWidth="11.25" defaultRowHeight="17" x14ac:dyDescent="0.4"/>
  <cols>
    <col min="1" max="1" width="17.5" style="10" customWidth="1"/>
    <col min="2" max="2" width="22.33203125" style="10" customWidth="1"/>
    <col min="3" max="3" width="18.75" style="10" customWidth="1"/>
    <col min="4" max="4" width="15.25" style="10" customWidth="1"/>
    <col min="5" max="5" width="16.25" style="10" customWidth="1"/>
    <col min="6" max="8" width="15.25" style="10" customWidth="1"/>
    <col min="9" max="9" width="18" style="10" customWidth="1"/>
    <col min="10" max="10" width="21.08203125" style="10" customWidth="1"/>
    <col min="11" max="13" width="11.25" style="10" customWidth="1"/>
    <col min="14" max="14" width="11.08203125" style="10" customWidth="1"/>
    <col min="15" max="15" width="11.25" style="10" customWidth="1"/>
    <col min="16" max="16384" width="11.25" style="10"/>
  </cols>
  <sheetData>
    <row r="1" spans="1:9" ht="25.5" customHeight="1" x14ac:dyDescent="0.45">
      <c r="A1" s="374" t="str">
        <f>計畫經費彙總表!A1</f>
        <v>××股份有限公司</v>
      </c>
      <c r="B1" s="374"/>
      <c r="C1" s="374"/>
      <c r="D1" s="374"/>
      <c r="E1" s="374"/>
      <c r="F1" s="374"/>
      <c r="G1" s="374"/>
      <c r="H1" s="374"/>
      <c r="I1" s="374"/>
    </row>
    <row r="2" spans="1:9" ht="30" customHeight="1" x14ac:dyDescent="0.45">
      <c r="A2" s="367" t="s">
        <v>190</v>
      </c>
      <c r="B2" s="367"/>
      <c r="C2" s="367"/>
      <c r="D2" s="367"/>
      <c r="E2" s="367"/>
      <c r="F2" s="367"/>
      <c r="G2" s="367"/>
      <c r="H2" s="367"/>
      <c r="I2" s="367"/>
    </row>
    <row r="3" spans="1:9" ht="20.25" customHeight="1" thickBot="1" x14ac:dyDescent="0.45">
      <c r="A3" s="240"/>
      <c r="B3" s="240"/>
      <c r="C3" s="240"/>
      <c r="D3" s="240"/>
      <c r="E3" s="225"/>
      <c r="F3" s="241"/>
      <c r="G3" s="225"/>
      <c r="H3" s="242"/>
      <c r="I3" s="243" t="s">
        <v>30</v>
      </c>
    </row>
    <row r="4" spans="1:9" s="171" customFormat="1" ht="40.5" customHeight="1" thickBot="1" x14ac:dyDescent="0.4">
      <c r="A4" s="244" t="s">
        <v>207</v>
      </c>
      <c r="B4" s="245" t="s">
        <v>254</v>
      </c>
      <c r="C4" s="245" t="s">
        <v>206</v>
      </c>
      <c r="D4" s="7" t="s">
        <v>31</v>
      </c>
      <c r="E4" s="7" t="s">
        <v>72</v>
      </c>
      <c r="F4" s="7" t="s">
        <v>116</v>
      </c>
      <c r="G4" s="7" t="s">
        <v>117</v>
      </c>
      <c r="H4" s="7" t="s">
        <v>129</v>
      </c>
      <c r="I4" s="8" t="s">
        <v>120</v>
      </c>
    </row>
    <row r="5" spans="1:9" ht="21" customHeight="1" x14ac:dyDescent="0.4">
      <c r="A5" s="238" t="s">
        <v>208</v>
      </c>
      <c r="B5" s="190"/>
      <c r="C5" s="190"/>
      <c r="D5" s="190" t="s">
        <v>237</v>
      </c>
      <c r="E5" s="190"/>
      <c r="F5" s="190"/>
      <c r="G5" s="190" t="s">
        <v>209</v>
      </c>
      <c r="H5" s="190" t="s">
        <v>130</v>
      </c>
      <c r="I5" s="208">
        <v>200000</v>
      </c>
    </row>
    <row r="6" spans="1:9" ht="21" customHeight="1" x14ac:dyDescent="0.4">
      <c r="A6" s="238" t="s">
        <v>208</v>
      </c>
      <c r="B6" s="190"/>
      <c r="C6" s="190"/>
      <c r="D6" s="190" t="s">
        <v>237</v>
      </c>
      <c r="E6" s="190"/>
      <c r="F6" s="190"/>
      <c r="G6" s="190" t="s">
        <v>210</v>
      </c>
      <c r="H6" s="190" t="s">
        <v>131</v>
      </c>
      <c r="I6" s="208">
        <v>150000</v>
      </c>
    </row>
    <row r="7" spans="1:9" ht="21" customHeight="1" x14ac:dyDescent="0.4">
      <c r="A7" s="238"/>
      <c r="B7" s="190"/>
      <c r="C7" s="190"/>
      <c r="D7" s="190"/>
      <c r="E7" s="190"/>
      <c r="F7" s="190"/>
      <c r="G7" s="190"/>
      <c r="H7" s="190"/>
      <c r="I7" s="208"/>
    </row>
    <row r="8" spans="1:9" ht="21" customHeight="1" x14ac:dyDescent="0.4">
      <c r="A8" s="238"/>
      <c r="B8" s="190"/>
      <c r="C8" s="190"/>
      <c r="D8" s="190"/>
      <c r="E8" s="190"/>
      <c r="F8" s="190"/>
      <c r="G8" s="190"/>
      <c r="H8" s="190"/>
      <c r="I8" s="208"/>
    </row>
    <row r="9" spans="1:9" ht="21" customHeight="1" x14ac:dyDescent="0.4">
      <c r="A9" s="238"/>
      <c r="B9" s="190"/>
      <c r="C9" s="190"/>
      <c r="D9" s="190"/>
      <c r="E9" s="190"/>
      <c r="F9" s="190"/>
      <c r="G9" s="190"/>
      <c r="H9" s="190"/>
      <c r="I9" s="208"/>
    </row>
    <row r="10" spans="1:9" ht="21" customHeight="1" x14ac:dyDescent="0.4">
      <c r="A10" s="238"/>
      <c r="B10" s="190"/>
      <c r="C10" s="190"/>
      <c r="D10" s="190"/>
      <c r="E10" s="190"/>
      <c r="F10" s="190"/>
      <c r="G10" s="190"/>
      <c r="H10" s="190"/>
      <c r="I10" s="208"/>
    </row>
    <row r="11" spans="1:9" ht="21" customHeight="1" thickBot="1" x14ac:dyDescent="0.45">
      <c r="A11" s="239"/>
      <c r="B11" s="236"/>
      <c r="C11" s="236"/>
      <c r="D11" s="236"/>
      <c r="E11" s="236"/>
      <c r="F11" s="236"/>
      <c r="G11" s="236"/>
      <c r="H11" s="236"/>
      <c r="I11" s="210"/>
    </row>
    <row r="12" spans="1:9" ht="21" customHeight="1" thickBot="1" x14ac:dyDescent="0.45">
      <c r="A12" s="246" t="s">
        <v>168</v>
      </c>
      <c r="B12" s="247"/>
      <c r="C12" s="247"/>
      <c r="D12" s="247"/>
      <c r="E12" s="112"/>
      <c r="F12" s="112"/>
      <c r="G12" s="112"/>
      <c r="H12" s="112"/>
      <c r="I12" s="167">
        <f>ROUND(SUM(I5:I11),0)</f>
        <v>350000</v>
      </c>
    </row>
    <row r="13" spans="1:9" ht="12" customHeight="1" x14ac:dyDescent="0.4">
      <c r="A13" s="170"/>
      <c r="B13" s="170"/>
      <c r="C13" s="170"/>
      <c r="D13" s="170"/>
      <c r="E13" s="115"/>
      <c r="F13" s="115"/>
      <c r="G13" s="115"/>
      <c r="H13" s="115"/>
      <c r="I13" s="172"/>
    </row>
    <row r="14" spans="1:9" x14ac:dyDescent="0.4">
      <c r="A14" s="9" t="s">
        <v>132</v>
      </c>
      <c r="B14" s="9"/>
      <c r="C14" s="9"/>
      <c r="D14" s="9"/>
    </row>
    <row r="15" spans="1:9" x14ac:dyDescent="0.4">
      <c r="A15" s="9" t="s">
        <v>218</v>
      </c>
      <c r="B15" s="9"/>
      <c r="C15" s="9"/>
      <c r="D15" s="9"/>
    </row>
    <row r="16" spans="1:9" x14ac:dyDescent="0.4">
      <c r="A16" s="9" t="s">
        <v>221</v>
      </c>
      <c r="B16" s="9"/>
      <c r="C16" s="9"/>
      <c r="D16" s="9"/>
    </row>
    <row r="17" spans="1:13" ht="17" customHeight="1" x14ac:dyDescent="0.4">
      <c r="A17" s="380" t="s">
        <v>222</v>
      </c>
      <c r="B17" s="380"/>
      <c r="C17" s="380"/>
      <c r="D17" s="380"/>
      <c r="E17" s="380"/>
      <c r="F17" s="380"/>
      <c r="G17" s="380"/>
      <c r="H17" s="380"/>
      <c r="I17" s="380"/>
    </row>
    <row r="19" spans="1:13" s="11" customFormat="1" ht="18" x14ac:dyDescent="0.4">
      <c r="A19" s="78" t="s">
        <v>27</v>
      </c>
      <c r="B19" s="78"/>
      <c r="C19" s="78"/>
      <c r="D19" s="78" t="s">
        <v>28</v>
      </c>
      <c r="H19" s="99"/>
      <c r="I19" s="79" t="s">
        <v>29</v>
      </c>
      <c r="J19" s="78"/>
      <c r="K19" s="99"/>
      <c r="M19" s="79"/>
    </row>
  </sheetData>
  <sheetProtection algorithmName="SHA-512" hashValue="fGG1+C7eS5bUMK/T2MRH+EH1+X3gFeOct923LDPPqaaD6XOsL7Hv1LmoqDG0zASTS2P0g5bgQEmVDnZKYXGaBQ==" saltValue="bkIf25IawE5N9d6AnsotIQ=="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5" fitToWidth="0" fitToHeight="0"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12"/>
  <dimension ref="A1:M19"/>
  <sheetViews>
    <sheetView view="pageBreakPreview" zoomScale="60" zoomScaleNormal="80" workbookViewId="0">
      <selection activeCell="K17" sqref="K17"/>
    </sheetView>
  </sheetViews>
  <sheetFormatPr defaultColWidth="11.25" defaultRowHeight="17" x14ac:dyDescent="0.4"/>
  <cols>
    <col min="1" max="1" width="17.4140625" style="10" customWidth="1"/>
    <col min="2" max="2" width="22.5" style="10" customWidth="1"/>
    <col min="3" max="3" width="18.75" style="10" customWidth="1"/>
    <col min="4" max="4" width="12.75" style="10" customWidth="1"/>
    <col min="5" max="6" width="15.25" style="10" customWidth="1"/>
    <col min="7" max="8" width="12.75" style="10" customWidth="1"/>
    <col min="9" max="9" width="18" style="10" customWidth="1"/>
    <col min="10" max="10" width="21.08203125" style="10" customWidth="1"/>
    <col min="11" max="13" width="11.25" style="10" customWidth="1"/>
    <col min="14" max="14" width="11.08203125" style="10" customWidth="1"/>
    <col min="15" max="15" width="11.25" style="10" customWidth="1"/>
    <col min="16" max="16384" width="11.25" style="10"/>
  </cols>
  <sheetData>
    <row r="1" spans="1:9" ht="25.5" customHeight="1" x14ac:dyDescent="0.45">
      <c r="A1" s="374" t="str">
        <f>計畫經費彙總表!A1</f>
        <v>××股份有限公司</v>
      </c>
      <c r="B1" s="374"/>
      <c r="C1" s="374"/>
      <c r="D1" s="374"/>
      <c r="E1" s="374"/>
      <c r="F1" s="374"/>
      <c r="G1" s="374"/>
      <c r="H1" s="374"/>
      <c r="I1" s="374"/>
    </row>
    <row r="2" spans="1:9" ht="30" customHeight="1" x14ac:dyDescent="0.45">
      <c r="A2" s="367" t="s">
        <v>191</v>
      </c>
      <c r="B2" s="367"/>
      <c r="C2" s="367"/>
      <c r="D2" s="367"/>
      <c r="E2" s="367"/>
      <c r="F2" s="367"/>
      <c r="G2" s="367"/>
      <c r="H2" s="367"/>
      <c r="I2" s="367"/>
    </row>
    <row r="3" spans="1:9" ht="20.25" customHeight="1" thickBot="1" x14ac:dyDescent="0.45">
      <c r="A3" s="240"/>
      <c r="B3" s="240"/>
      <c r="C3" s="240"/>
      <c r="D3" s="240"/>
      <c r="E3" s="225"/>
      <c r="F3" s="241"/>
      <c r="G3" s="225"/>
      <c r="H3" s="242"/>
      <c r="I3" s="243" t="s">
        <v>30</v>
      </c>
    </row>
    <row r="4" spans="1:9" s="171" customFormat="1" ht="38.5" customHeight="1" thickBot="1" x14ac:dyDescent="0.4">
      <c r="A4" s="244" t="s">
        <v>207</v>
      </c>
      <c r="B4" s="245" t="s">
        <v>254</v>
      </c>
      <c r="C4" s="245" t="s">
        <v>206</v>
      </c>
      <c r="D4" s="7" t="s">
        <v>31</v>
      </c>
      <c r="E4" s="7" t="s">
        <v>72</v>
      </c>
      <c r="F4" s="7" t="s">
        <v>116</v>
      </c>
      <c r="G4" s="7" t="s">
        <v>117</v>
      </c>
      <c r="H4" s="7" t="s">
        <v>129</v>
      </c>
      <c r="I4" s="8" t="s">
        <v>120</v>
      </c>
    </row>
    <row r="5" spans="1:9" ht="21" customHeight="1" x14ac:dyDescent="0.4">
      <c r="A5" s="238" t="s">
        <v>208</v>
      </c>
      <c r="B5" s="190"/>
      <c r="C5" s="190"/>
      <c r="D5" s="190" t="s">
        <v>237</v>
      </c>
      <c r="E5" s="190"/>
      <c r="F5" s="190"/>
      <c r="G5" s="190" t="s">
        <v>211</v>
      </c>
      <c r="H5" s="190" t="s">
        <v>130</v>
      </c>
      <c r="I5" s="282">
        <v>300000</v>
      </c>
    </row>
    <row r="6" spans="1:9" ht="21" customHeight="1" x14ac:dyDescent="0.4">
      <c r="A6" s="238" t="s">
        <v>208</v>
      </c>
      <c r="B6" s="190"/>
      <c r="C6" s="190"/>
      <c r="D6" s="190" t="s">
        <v>237</v>
      </c>
      <c r="E6" s="190"/>
      <c r="F6" s="190"/>
      <c r="G6" s="190" t="s">
        <v>212</v>
      </c>
      <c r="H6" s="190" t="s">
        <v>131</v>
      </c>
      <c r="I6" s="282">
        <v>100000</v>
      </c>
    </row>
    <row r="7" spans="1:9" ht="21" customHeight="1" x14ac:dyDescent="0.4">
      <c r="A7" s="238"/>
      <c r="B7" s="190"/>
      <c r="C7" s="190"/>
      <c r="D7" s="190"/>
      <c r="E7" s="190"/>
      <c r="F7" s="190"/>
      <c r="G7" s="190"/>
      <c r="H7" s="190"/>
      <c r="I7" s="235"/>
    </row>
    <row r="8" spans="1:9" ht="21" customHeight="1" x14ac:dyDescent="0.4">
      <c r="A8" s="238"/>
      <c r="B8" s="190"/>
      <c r="C8" s="190"/>
      <c r="D8" s="190"/>
      <c r="E8" s="190"/>
      <c r="F8" s="190"/>
      <c r="G8" s="190"/>
      <c r="H8" s="190"/>
      <c r="I8" s="235"/>
    </row>
    <row r="9" spans="1:9" ht="21" customHeight="1" x14ac:dyDescent="0.4">
      <c r="A9" s="238"/>
      <c r="B9" s="190"/>
      <c r="C9" s="190"/>
      <c r="D9" s="190"/>
      <c r="E9" s="190"/>
      <c r="F9" s="190"/>
      <c r="G9" s="190"/>
      <c r="H9" s="190"/>
      <c r="I9" s="235"/>
    </row>
    <row r="10" spans="1:9" ht="21" customHeight="1" x14ac:dyDescent="0.4">
      <c r="A10" s="238"/>
      <c r="B10" s="190"/>
      <c r="C10" s="190"/>
      <c r="D10" s="190"/>
      <c r="E10" s="190"/>
      <c r="F10" s="190"/>
      <c r="G10" s="190"/>
      <c r="H10" s="190"/>
      <c r="I10" s="235"/>
    </row>
    <row r="11" spans="1:9" ht="21" customHeight="1" thickBot="1" x14ac:dyDescent="0.45">
      <c r="A11" s="239"/>
      <c r="B11" s="236"/>
      <c r="C11" s="236"/>
      <c r="D11" s="236"/>
      <c r="E11" s="236"/>
      <c r="F11" s="236"/>
      <c r="G11" s="236"/>
      <c r="H11" s="236"/>
      <c r="I11" s="237"/>
    </row>
    <row r="12" spans="1:9" ht="21" customHeight="1" thickBot="1" x14ac:dyDescent="0.45">
      <c r="A12" s="246" t="s">
        <v>168</v>
      </c>
      <c r="B12" s="112"/>
      <c r="C12" s="112"/>
      <c r="D12" s="112"/>
      <c r="E12" s="112"/>
      <c r="F12" s="112"/>
      <c r="G12" s="112"/>
      <c r="H12" s="112"/>
      <c r="I12" s="167">
        <f>ROUND(SUM(I5:I11),0)</f>
        <v>400000</v>
      </c>
    </row>
    <row r="13" spans="1:9" ht="14.25" customHeight="1" x14ac:dyDescent="0.4">
      <c r="A13" s="170"/>
      <c r="B13" s="170"/>
      <c r="C13" s="170"/>
      <c r="D13" s="170"/>
      <c r="E13" s="115"/>
      <c r="F13" s="115"/>
      <c r="G13" s="115"/>
      <c r="H13" s="115"/>
      <c r="I13" s="172"/>
    </row>
    <row r="14" spans="1:9" x14ac:dyDescent="0.4">
      <c r="A14" s="9" t="s">
        <v>132</v>
      </c>
      <c r="B14" s="9"/>
      <c r="C14" s="9"/>
      <c r="D14" s="9"/>
    </row>
    <row r="15" spans="1:9" x14ac:dyDescent="0.4">
      <c r="A15" s="9" t="s">
        <v>218</v>
      </c>
      <c r="B15" s="9"/>
      <c r="C15" s="9"/>
      <c r="D15" s="9"/>
    </row>
    <row r="16" spans="1:9" x14ac:dyDescent="0.4">
      <c r="A16" s="9" t="s">
        <v>223</v>
      </c>
      <c r="B16" s="9"/>
      <c r="C16" s="9"/>
      <c r="D16" s="9"/>
    </row>
    <row r="17" spans="1:13" ht="17" customHeight="1" x14ac:dyDescent="0.4">
      <c r="A17" s="380" t="s">
        <v>224</v>
      </c>
      <c r="B17" s="380"/>
      <c r="C17" s="380"/>
      <c r="D17" s="380"/>
      <c r="E17" s="380"/>
      <c r="F17" s="380"/>
      <c r="G17" s="380"/>
      <c r="H17" s="380"/>
      <c r="I17" s="380"/>
    </row>
    <row r="18" spans="1:13" x14ac:dyDescent="0.4">
      <c r="A18" s="173"/>
      <c r="B18" s="173"/>
      <c r="C18" s="173"/>
      <c r="D18" s="173"/>
      <c r="E18" s="174"/>
      <c r="F18" s="174"/>
      <c r="G18" s="174"/>
      <c r="H18" s="174"/>
      <c r="I18" s="174"/>
    </row>
    <row r="19" spans="1:13" s="11" customFormat="1" ht="18" x14ac:dyDescent="0.4">
      <c r="A19" s="78" t="s">
        <v>27</v>
      </c>
      <c r="B19" s="78"/>
      <c r="C19" s="78"/>
      <c r="D19" s="78" t="s">
        <v>28</v>
      </c>
      <c r="H19" s="99"/>
      <c r="I19" s="79" t="s">
        <v>29</v>
      </c>
      <c r="J19" s="78"/>
      <c r="K19" s="99"/>
      <c r="M19" s="79"/>
    </row>
  </sheetData>
  <sheetProtection algorithmName="SHA-512" hashValue="exb5/Ioo9snJvRxS7RMxKIaTjj0jCb587bgwdXqLRk4KlAHEIABNMWp1LJ7DdecycM/D0h931KMBigN3gDppUQ==" saltValue="IuqNMsKJXLItJrvVLw0PNg=="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5" fitToWidth="0" fitToHeight="0" orientation="landscape" blackAndWhite="1"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13"/>
  <dimension ref="A1:N25"/>
  <sheetViews>
    <sheetView view="pageBreakPreview" zoomScale="60" zoomScaleNormal="80" workbookViewId="0">
      <selection activeCell="P11" sqref="P11"/>
    </sheetView>
  </sheetViews>
  <sheetFormatPr defaultColWidth="11.25" defaultRowHeight="13.5" x14ac:dyDescent="0.3"/>
  <cols>
    <col min="1" max="1" width="10.25" style="146" customWidth="1"/>
    <col min="2" max="2" width="7.75" style="146" customWidth="1"/>
    <col min="3" max="3" width="12" style="9" customWidth="1"/>
    <col min="4" max="4" width="10.58203125" style="9" customWidth="1"/>
    <col min="5" max="5" width="13.25" style="9" bestFit="1" customWidth="1"/>
    <col min="6" max="6" width="30.75" style="9" customWidth="1"/>
    <col min="7" max="7" width="12" style="9" customWidth="1"/>
    <col min="8" max="8" width="13" style="9" bestFit="1" customWidth="1"/>
    <col min="9" max="9" width="11.08203125" style="9" customWidth="1"/>
    <col min="10" max="10" width="9.25" style="9" customWidth="1"/>
    <col min="11" max="11" width="10.5" style="9" customWidth="1"/>
    <col min="12" max="12" width="9" style="9" customWidth="1"/>
    <col min="13" max="13" width="10.25" style="9" customWidth="1"/>
    <col min="14" max="14" width="11.75" style="9" customWidth="1"/>
    <col min="15" max="15" width="11.25" style="9" customWidth="1"/>
    <col min="16" max="16384" width="11.25" style="9"/>
  </cols>
  <sheetData>
    <row r="1" spans="1:14" ht="22.5" customHeight="1" x14ac:dyDescent="0.3">
      <c r="A1" s="381" t="str">
        <f>計畫經費彙總表!A1</f>
        <v>××股份有限公司</v>
      </c>
      <c r="B1" s="381"/>
      <c r="C1" s="381"/>
      <c r="D1" s="381"/>
      <c r="E1" s="381"/>
      <c r="F1" s="381"/>
      <c r="G1" s="381"/>
      <c r="H1" s="381"/>
      <c r="I1" s="381"/>
      <c r="J1" s="381"/>
      <c r="K1" s="381"/>
      <c r="L1" s="381"/>
      <c r="M1" s="381"/>
      <c r="N1" s="381"/>
    </row>
    <row r="2" spans="1:14" ht="30" customHeight="1" x14ac:dyDescent="0.3">
      <c r="A2" s="375" t="s">
        <v>192</v>
      </c>
      <c r="B2" s="375"/>
      <c r="C2" s="375"/>
      <c r="D2" s="375"/>
      <c r="E2" s="375"/>
      <c r="F2" s="375"/>
      <c r="G2" s="375"/>
      <c r="H2" s="375"/>
      <c r="I2" s="375"/>
      <c r="J2" s="375"/>
      <c r="K2" s="375"/>
      <c r="L2" s="375"/>
      <c r="M2" s="375"/>
      <c r="N2" s="375"/>
    </row>
    <row r="3" spans="1:14" x14ac:dyDescent="0.3">
      <c r="A3" s="298"/>
      <c r="B3" s="298"/>
      <c r="C3" s="1"/>
      <c r="D3" s="1"/>
      <c r="E3" s="1"/>
      <c r="F3" s="1"/>
      <c r="G3" s="1"/>
      <c r="H3" s="1"/>
      <c r="I3" s="1"/>
      <c r="J3" s="1"/>
      <c r="K3" s="1"/>
      <c r="L3" s="1"/>
      <c r="M3" s="1"/>
      <c r="N3" s="299" t="s">
        <v>133</v>
      </c>
    </row>
    <row r="4" spans="1:14" s="171" customFormat="1" ht="26.25" customHeight="1" thickBot="1" x14ac:dyDescent="0.4">
      <c r="A4" s="300" t="s">
        <v>53</v>
      </c>
      <c r="B4" s="7" t="s">
        <v>134</v>
      </c>
      <c r="C4" s="7" t="s">
        <v>135</v>
      </c>
      <c r="D4" s="7" t="s">
        <v>136</v>
      </c>
      <c r="E4" s="7" t="s">
        <v>137</v>
      </c>
      <c r="F4" s="7" t="s">
        <v>138</v>
      </c>
      <c r="G4" s="7" t="s">
        <v>31</v>
      </c>
      <c r="H4" s="7" t="s">
        <v>72</v>
      </c>
      <c r="I4" s="7" t="s">
        <v>139</v>
      </c>
      <c r="J4" s="7" t="s">
        <v>140</v>
      </c>
      <c r="K4" s="7" t="s">
        <v>141</v>
      </c>
      <c r="L4" s="7" t="s">
        <v>142</v>
      </c>
      <c r="M4" s="7" t="s">
        <v>143</v>
      </c>
      <c r="N4" s="8" t="s">
        <v>60</v>
      </c>
    </row>
    <row r="5" spans="1:14" ht="21.65" customHeight="1" x14ac:dyDescent="0.3">
      <c r="A5" s="301"/>
      <c r="B5" s="302"/>
      <c r="C5" s="303"/>
      <c r="D5" s="304"/>
      <c r="E5" s="304"/>
      <c r="F5" s="304"/>
      <c r="G5" s="304"/>
      <c r="H5" s="304"/>
      <c r="I5" s="305"/>
      <c r="J5" s="305"/>
      <c r="K5" s="305"/>
      <c r="L5" s="305"/>
      <c r="M5" s="305"/>
      <c r="N5" s="306"/>
    </row>
    <row r="6" spans="1:14" ht="21.65" customHeight="1" x14ac:dyDescent="0.3">
      <c r="A6" s="262" t="s">
        <v>144</v>
      </c>
      <c r="B6" s="263" t="s">
        <v>145</v>
      </c>
      <c r="C6" s="212" t="s">
        <v>238</v>
      </c>
      <c r="D6" s="212">
        <v>2</v>
      </c>
      <c r="E6" s="212" t="s">
        <v>249</v>
      </c>
      <c r="F6" s="212" t="s">
        <v>146</v>
      </c>
      <c r="G6" s="212"/>
      <c r="H6" s="212"/>
      <c r="I6" s="211"/>
      <c r="J6" s="211">
        <v>300</v>
      </c>
      <c r="K6" s="211">
        <v>1000</v>
      </c>
      <c r="L6" s="211">
        <v>550</v>
      </c>
      <c r="M6" s="211"/>
      <c r="N6" s="307">
        <f>ROUND(SUM(I6:M6),0)</f>
        <v>1850</v>
      </c>
    </row>
    <row r="7" spans="1:14" ht="21.65" customHeight="1" x14ac:dyDescent="0.3">
      <c r="A7" s="262" t="s">
        <v>147</v>
      </c>
      <c r="B7" s="263" t="s">
        <v>148</v>
      </c>
      <c r="C7" s="212"/>
      <c r="D7" s="212"/>
      <c r="E7" s="212"/>
      <c r="F7" s="212"/>
      <c r="G7" s="212"/>
      <c r="H7" s="212"/>
      <c r="I7" s="211"/>
      <c r="J7" s="211"/>
      <c r="K7" s="211"/>
      <c r="L7" s="211"/>
      <c r="M7" s="211"/>
      <c r="N7" s="307">
        <f t="shared" ref="N7:N13" si="0">ROUND(SUM(I7:M7),0)</f>
        <v>0</v>
      </c>
    </row>
    <row r="8" spans="1:14" ht="21.65" customHeight="1" x14ac:dyDescent="0.3">
      <c r="A8" s="264"/>
      <c r="B8" s="263"/>
      <c r="C8" s="212"/>
      <c r="D8" s="212"/>
      <c r="E8" s="212"/>
      <c r="F8" s="212"/>
      <c r="G8" s="212"/>
      <c r="H8" s="212"/>
      <c r="I8" s="213"/>
      <c r="J8" s="213"/>
      <c r="K8" s="213"/>
      <c r="L8" s="213"/>
      <c r="M8" s="213"/>
      <c r="N8" s="307">
        <f t="shared" si="0"/>
        <v>0</v>
      </c>
    </row>
    <row r="9" spans="1:14" ht="21.65" customHeight="1" x14ac:dyDescent="0.3">
      <c r="A9" s="265"/>
      <c r="B9" s="263"/>
      <c r="C9" s="212"/>
      <c r="D9" s="212"/>
      <c r="E9" s="212"/>
      <c r="F9" s="212"/>
      <c r="G9" s="212"/>
      <c r="H9" s="212"/>
      <c r="I9" s="211"/>
      <c r="J9" s="211"/>
      <c r="K9" s="211"/>
      <c r="L9" s="211"/>
      <c r="M9" s="213"/>
      <c r="N9" s="307">
        <f t="shared" si="0"/>
        <v>0</v>
      </c>
    </row>
    <row r="10" spans="1:14" ht="21.65" customHeight="1" x14ac:dyDescent="0.3">
      <c r="A10" s="265"/>
      <c r="B10" s="263"/>
      <c r="C10" s="212"/>
      <c r="D10" s="212"/>
      <c r="E10" s="212"/>
      <c r="F10" s="212"/>
      <c r="G10" s="212"/>
      <c r="H10" s="212"/>
      <c r="I10" s="211"/>
      <c r="J10" s="211"/>
      <c r="K10" s="211"/>
      <c r="L10" s="211"/>
      <c r="M10" s="213"/>
      <c r="N10" s="307">
        <f t="shared" si="0"/>
        <v>0</v>
      </c>
    </row>
    <row r="11" spans="1:14" ht="21.65" customHeight="1" x14ac:dyDescent="0.3">
      <c r="A11" s="262"/>
      <c r="B11" s="263"/>
      <c r="C11" s="212"/>
      <c r="D11" s="212"/>
      <c r="E11" s="212"/>
      <c r="F11" s="212"/>
      <c r="G11" s="212"/>
      <c r="H11" s="212"/>
      <c r="I11" s="211"/>
      <c r="J11" s="211"/>
      <c r="K11" s="211"/>
      <c r="L11" s="211"/>
      <c r="M11" s="213"/>
      <c r="N11" s="307">
        <f t="shared" si="0"/>
        <v>0</v>
      </c>
    </row>
    <row r="12" spans="1:14" ht="21.65" customHeight="1" x14ac:dyDescent="0.3">
      <c r="A12" s="262"/>
      <c r="B12" s="263"/>
      <c r="C12" s="212"/>
      <c r="D12" s="212"/>
      <c r="E12" s="212"/>
      <c r="F12" s="212"/>
      <c r="G12" s="212"/>
      <c r="H12" s="212"/>
      <c r="I12" s="211"/>
      <c r="J12" s="211"/>
      <c r="K12" s="211"/>
      <c r="L12" s="211"/>
      <c r="M12" s="213"/>
      <c r="N12" s="307">
        <f t="shared" si="0"/>
        <v>0</v>
      </c>
    </row>
    <row r="13" spans="1:14" ht="21.65" customHeight="1" thickBot="1" x14ac:dyDescent="0.35">
      <c r="A13" s="266"/>
      <c r="B13" s="267"/>
      <c r="C13" s="268"/>
      <c r="D13" s="268"/>
      <c r="E13" s="268"/>
      <c r="F13" s="268"/>
      <c r="G13" s="268"/>
      <c r="H13" s="268"/>
      <c r="I13" s="214"/>
      <c r="J13" s="214"/>
      <c r="K13" s="214"/>
      <c r="L13" s="214"/>
      <c r="M13" s="214"/>
      <c r="N13" s="307">
        <f t="shared" si="0"/>
        <v>0</v>
      </c>
    </row>
    <row r="14" spans="1:14" ht="26.25" customHeight="1" thickBot="1" x14ac:dyDescent="0.35">
      <c r="A14" s="308" t="s">
        <v>168</v>
      </c>
      <c r="B14" s="309"/>
      <c r="C14" s="310"/>
      <c r="D14" s="310"/>
      <c r="E14" s="310"/>
      <c r="F14" s="310"/>
      <c r="G14" s="310"/>
      <c r="H14" s="311"/>
      <c r="I14" s="312"/>
      <c r="J14" s="312"/>
      <c r="K14" s="312"/>
      <c r="L14" s="312"/>
      <c r="M14" s="312"/>
      <c r="N14" s="313">
        <f>ROUND(SUM(N5:N13),0)</f>
        <v>1850</v>
      </c>
    </row>
    <row r="16" spans="1:14" ht="17.25" customHeight="1" x14ac:dyDescent="0.3">
      <c r="A16" s="314" t="s">
        <v>149</v>
      </c>
    </row>
    <row r="17" spans="1:14" ht="14.25" customHeight="1" x14ac:dyDescent="0.3">
      <c r="A17" s="315" t="s">
        <v>150</v>
      </c>
      <c r="B17" s="315"/>
      <c r="C17" s="315"/>
      <c r="D17" s="315"/>
      <c r="E17" s="315"/>
      <c r="F17" s="315"/>
      <c r="G17" s="315"/>
      <c r="H17" s="315"/>
      <c r="I17" s="315"/>
      <c r="J17" s="315"/>
      <c r="K17" s="315"/>
      <c r="L17" s="315"/>
      <c r="M17" s="315"/>
      <c r="N17" s="315"/>
    </row>
    <row r="18" spans="1:14" x14ac:dyDescent="0.3">
      <c r="A18" s="377" t="s">
        <v>228</v>
      </c>
      <c r="B18" s="377"/>
      <c r="C18" s="377"/>
      <c r="D18" s="377"/>
      <c r="E18" s="377"/>
      <c r="F18" s="377"/>
      <c r="G18" s="377"/>
      <c r="H18" s="377"/>
      <c r="I18" s="377"/>
      <c r="J18" s="377"/>
      <c r="K18" s="377"/>
      <c r="L18" s="377"/>
      <c r="M18" s="377"/>
      <c r="N18" s="377"/>
    </row>
    <row r="19" spans="1:14" ht="14.25" customHeight="1" x14ac:dyDescent="0.3">
      <c r="A19" s="377" t="s">
        <v>152</v>
      </c>
      <c r="B19" s="377"/>
      <c r="C19" s="377"/>
      <c r="D19" s="377"/>
      <c r="E19" s="377"/>
      <c r="F19" s="377"/>
      <c r="G19" s="377"/>
      <c r="H19" s="377"/>
      <c r="I19" s="377"/>
      <c r="J19" s="377"/>
      <c r="K19" s="377"/>
      <c r="L19" s="377"/>
      <c r="M19" s="377"/>
      <c r="N19" s="377"/>
    </row>
    <row r="20" spans="1:14" ht="14.25" customHeight="1" x14ac:dyDescent="0.3">
      <c r="A20" s="377" t="s">
        <v>226</v>
      </c>
      <c r="B20" s="377"/>
      <c r="C20" s="377"/>
      <c r="D20" s="377"/>
      <c r="E20" s="377"/>
      <c r="F20" s="377"/>
      <c r="G20" s="377"/>
      <c r="H20" s="377"/>
      <c r="I20" s="377"/>
      <c r="J20" s="377"/>
      <c r="K20" s="377"/>
      <c r="L20" s="377"/>
      <c r="M20" s="377"/>
      <c r="N20" s="377"/>
    </row>
    <row r="21" spans="1:14" ht="14.25" customHeight="1" x14ac:dyDescent="0.3">
      <c r="A21" s="377" t="s">
        <v>225</v>
      </c>
      <c r="B21" s="377"/>
      <c r="C21" s="377"/>
      <c r="D21" s="377"/>
      <c r="E21" s="377"/>
      <c r="F21" s="377"/>
      <c r="G21" s="377"/>
      <c r="H21" s="377"/>
      <c r="I21" s="377"/>
      <c r="J21" s="377"/>
      <c r="K21" s="377"/>
      <c r="L21" s="377"/>
      <c r="M21" s="377"/>
      <c r="N21" s="377"/>
    </row>
    <row r="22" spans="1:14" ht="14.25" customHeight="1" x14ac:dyDescent="0.3">
      <c r="A22" s="377" t="s">
        <v>227</v>
      </c>
      <c r="B22" s="377"/>
      <c r="C22" s="377"/>
      <c r="D22" s="377"/>
      <c r="E22" s="377"/>
      <c r="F22" s="377"/>
      <c r="G22" s="377"/>
      <c r="H22" s="377"/>
      <c r="I22" s="377"/>
      <c r="J22" s="377"/>
      <c r="K22" s="377"/>
      <c r="L22" s="377"/>
      <c r="M22" s="377"/>
      <c r="N22" s="377"/>
    </row>
    <row r="23" spans="1:14" ht="14.25" customHeight="1" x14ac:dyDescent="0.3">
      <c r="A23" s="297"/>
      <c r="B23" s="297"/>
      <c r="C23" s="297"/>
      <c r="D23" s="297"/>
      <c r="E23" s="297"/>
      <c r="F23" s="297"/>
      <c r="G23" s="297"/>
      <c r="H23" s="297"/>
      <c r="I23" s="297"/>
      <c r="J23" s="297"/>
      <c r="K23" s="297"/>
      <c r="L23" s="297"/>
      <c r="M23" s="297"/>
      <c r="N23" s="297"/>
    </row>
    <row r="24" spans="1:14" s="11" customFormat="1" ht="18" x14ac:dyDescent="0.4">
      <c r="B24" s="78" t="s">
        <v>27</v>
      </c>
      <c r="F24" s="78" t="s">
        <v>28</v>
      </c>
      <c r="K24" s="79" t="s">
        <v>29</v>
      </c>
    </row>
    <row r="25" spans="1:14" ht="14.25" customHeight="1" x14ac:dyDescent="0.4">
      <c r="A25" s="316"/>
      <c r="C25" s="317"/>
    </row>
  </sheetData>
  <sheetProtection algorithmName="SHA-512" hashValue="NcipF+zsVTnrIpP60bQi/vMjRD7UOEWSD3Oy74TCdx/09VAbUiKxLvwM7PgOj90/Us9bTdAw1E7ZD8KUhAGzFA==" saltValue="JICO6h+u18GBMGNVq2LCLQ==" spinCount="100000" sheet="1" formatCells="0" formatColumns="0" formatRows="0" insertRows="0"/>
  <mergeCells count="7">
    <mergeCell ref="A21:N21"/>
    <mergeCell ref="A22:N22"/>
    <mergeCell ref="A1:N1"/>
    <mergeCell ref="A2:N2"/>
    <mergeCell ref="A18:N18"/>
    <mergeCell ref="A19:N19"/>
    <mergeCell ref="A20:N20"/>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0001-448C-4B92-8B52-60DFFAB43F55}">
  <sheetPr codeName="工作表14"/>
  <dimension ref="A1:N25"/>
  <sheetViews>
    <sheetView view="pageBreakPreview" zoomScale="60" zoomScaleNormal="80" workbookViewId="0">
      <selection activeCell="P11" sqref="P11"/>
    </sheetView>
  </sheetViews>
  <sheetFormatPr defaultColWidth="11.25" defaultRowHeight="13.5" x14ac:dyDescent="0.3"/>
  <cols>
    <col min="1" max="1" width="10.25" style="146" customWidth="1"/>
    <col min="2" max="2" width="7.75" style="146" customWidth="1"/>
    <col min="3" max="3" width="12" style="9" customWidth="1"/>
    <col min="4" max="4" width="10.58203125" style="9" customWidth="1"/>
    <col min="5" max="5" width="13.25" style="9" bestFit="1" customWidth="1"/>
    <col min="6" max="6" width="30.75" style="9" customWidth="1"/>
    <col min="7" max="7" width="12" style="9" customWidth="1"/>
    <col min="8" max="8" width="13" style="9" bestFit="1" customWidth="1"/>
    <col min="9" max="9" width="11.08203125" style="9" customWidth="1"/>
    <col min="10" max="10" width="9.25" style="9" customWidth="1"/>
    <col min="11" max="11" width="10.5" style="9" customWidth="1"/>
    <col min="12" max="12" width="9" style="9" customWidth="1"/>
    <col min="13" max="13" width="10.25" style="9" customWidth="1"/>
    <col min="14" max="14" width="11.75" style="9" customWidth="1"/>
    <col min="15" max="15" width="11.25" style="9" customWidth="1"/>
    <col min="16" max="16384" width="11.25" style="9"/>
  </cols>
  <sheetData>
    <row r="1" spans="1:14" ht="22.5" customHeight="1" x14ac:dyDescent="0.3">
      <c r="A1" s="381" t="str">
        <f>計畫經費彙總表!A1</f>
        <v>××股份有限公司</v>
      </c>
      <c r="B1" s="381"/>
      <c r="C1" s="381"/>
      <c r="D1" s="381"/>
      <c r="E1" s="381"/>
      <c r="F1" s="381"/>
      <c r="G1" s="381"/>
      <c r="H1" s="381"/>
      <c r="I1" s="381"/>
      <c r="J1" s="381"/>
      <c r="K1" s="381"/>
      <c r="L1" s="381"/>
      <c r="M1" s="381"/>
      <c r="N1" s="381"/>
    </row>
    <row r="2" spans="1:14" ht="30" customHeight="1" x14ac:dyDescent="0.3">
      <c r="A2" s="375" t="s">
        <v>193</v>
      </c>
      <c r="B2" s="375"/>
      <c r="C2" s="375"/>
      <c r="D2" s="375"/>
      <c r="E2" s="375"/>
      <c r="F2" s="375"/>
      <c r="G2" s="375"/>
      <c r="H2" s="375"/>
      <c r="I2" s="375"/>
      <c r="J2" s="375"/>
      <c r="K2" s="375"/>
      <c r="L2" s="375"/>
      <c r="M2" s="375"/>
      <c r="N2" s="375"/>
    </row>
    <row r="3" spans="1:14" ht="14" thickBot="1" x14ac:dyDescent="0.35">
      <c r="A3" s="298"/>
      <c r="B3" s="298"/>
      <c r="C3" s="1"/>
      <c r="D3" s="1"/>
      <c r="E3" s="1"/>
      <c r="F3" s="1"/>
      <c r="G3" s="1"/>
      <c r="H3" s="1"/>
      <c r="I3" s="1"/>
      <c r="J3" s="1"/>
      <c r="K3" s="1"/>
      <c r="L3" s="1"/>
      <c r="M3" s="1"/>
      <c r="N3" s="299" t="s">
        <v>133</v>
      </c>
    </row>
    <row r="4" spans="1:14" s="171" customFormat="1" ht="26.25" customHeight="1" thickBot="1" x14ac:dyDescent="0.4">
      <c r="A4" s="300" t="s">
        <v>53</v>
      </c>
      <c r="B4" s="7" t="s">
        <v>134</v>
      </c>
      <c r="C4" s="7" t="s">
        <v>135</v>
      </c>
      <c r="D4" s="7" t="s">
        <v>136</v>
      </c>
      <c r="E4" s="7" t="s">
        <v>137</v>
      </c>
      <c r="F4" s="7" t="s">
        <v>138</v>
      </c>
      <c r="G4" s="7" t="s">
        <v>31</v>
      </c>
      <c r="H4" s="7" t="s">
        <v>72</v>
      </c>
      <c r="I4" s="7" t="s">
        <v>139</v>
      </c>
      <c r="J4" s="7" t="s">
        <v>140</v>
      </c>
      <c r="K4" s="7" t="s">
        <v>141</v>
      </c>
      <c r="L4" s="7" t="s">
        <v>142</v>
      </c>
      <c r="M4" s="7" t="s">
        <v>143</v>
      </c>
      <c r="N4" s="8" t="s">
        <v>60</v>
      </c>
    </row>
    <row r="5" spans="1:14" ht="21.65" customHeight="1" x14ac:dyDescent="0.3">
      <c r="A5" s="301"/>
      <c r="B5" s="302"/>
      <c r="C5" s="303"/>
      <c r="D5" s="304"/>
      <c r="E5" s="304"/>
      <c r="F5" s="304"/>
      <c r="G5" s="304"/>
      <c r="H5" s="304"/>
      <c r="I5" s="305"/>
      <c r="J5" s="305"/>
      <c r="K5" s="305"/>
      <c r="L5" s="305"/>
      <c r="M5" s="305"/>
      <c r="N5" s="306"/>
    </row>
    <row r="6" spans="1:14" ht="21.65" customHeight="1" x14ac:dyDescent="0.3">
      <c r="A6" s="262" t="s">
        <v>144</v>
      </c>
      <c r="B6" s="263" t="s">
        <v>145</v>
      </c>
      <c r="C6" s="212" t="s">
        <v>239</v>
      </c>
      <c r="D6" s="212">
        <v>2</v>
      </c>
      <c r="E6" s="212" t="s">
        <v>166</v>
      </c>
      <c r="F6" s="212" t="s">
        <v>146</v>
      </c>
      <c r="G6" s="212"/>
      <c r="H6" s="212"/>
      <c r="I6" s="211">
        <v>1000</v>
      </c>
      <c r="J6" s="211"/>
      <c r="K6" s="211">
        <v>450</v>
      </c>
      <c r="L6" s="211">
        <v>550</v>
      </c>
      <c r="M6" s="211"/>
      <c r="N6" s="307">
        <f>ROUND(SUM(I6:M6),0)</f>
        <v>2000</v>
      </c>
    </row>
    <row r="7" spans="1:14" ht="21.65" customHeight="1" x14ac:dyDescent="0.3">
      <c r="A7" s="262" t="s">
        <v>147</v>
      </c>
      <c r="B7" s="263" t="s">
        <v>148</v>
      </c>
      <c r="C7" s="212"/>
      <c r="D7" s="212"/>
      <c r="E7" s="212"/>
      <c r="F7" s="212"/>
      <c r="G7" s="212"/>
      <c r="H7" s="212"/>
      <c r="I7" s="211"/>
      <c r="J7" s="211"/>
      <c r="K7" s="211"/>
      <c r="L7" s="211"/>
      <c r="M7" s="211"/>
      <c r="N7" s="307">
        <f t="shared" ref="N7:N13" si="0">ROUND(SUM(I7:M7),0)</f>
        <v>0</v>
      </c>
    </row>
    <row r="8" spans="1:14" ht="21.65" customHeight="1" x14ac:dyDescent="0.3">
      <c r="A8" s="264"/>
      <c r="B8" s="263"/>
      <c r="C8" s="212"/>
      <c r="D8" s="212"/>
      <c r="E8" s="212"/>
      <c r="F8" s="212"/>
      <c r="G8" s="212"/>
      <c r="H8" s="212"/>
      <c r="I8" s="213"/>
      <c r="J8" s="213"/>
      <c r="K8" s="213"/>
      <c r="L8" s="213"/>
      <c r="M8" s="213"/>
      <c r="N8" s="307">
        <f t="shared" si="0"/>
        <v>0</v>
      </c>
    </row>
    <row r="9" spans="1:14" ht="21.65" customHeight="1" x14ac:dyDescent="0.3">
      <c r="A9" s="265"/>
      <c r="B9" s="263"/>
      <c r="C9" s="212"/>
      <c r="D9" s="212"/>
      <c r="E9" s="212"/>
      <c r="F9" s="212"/>
      <c r="G9" s="212"/>
      <c r="H9" s="212"/>
      <c r="I9" s="211"/>
      <c r="J9" s="211"/>
      <c r="K9" s="211"/>
      <c r="L9" s="211"/>
      <c r="M9" s="213"/>
      <c r="N9" s="307">
        <f t="shared" si="0"/>
        <v>0</v>
      </c>
    </row>
    <row r="10" spans="1:14" ht="21.65" customHeight="1" x14ac:dyDescent="0.3">
      <c r="A10" s="265"/>
      <c r="B10" s="263"/>
      <c r="C10" s="212"/>
      <c r="D10" s="212"/>
      <c r="E10" s="212"/>
      <c r="F10" s="212"/>
      <c r="G10" s="212"/>
      <c r="H10" s="212"/>
      <c r="I10" s="211"/>
      <c r="J10" s="211"/>
      <c r="K10" s="211"/>
      <c r="L10" s="211"/>
      <c r="M10" s="213"/>
      <c r="N10" s="307">
        <f t="shared" si="0"/>
        <v>0</v>
      </c>
    </row>
    <row r="11" spans="1:14" ht="21.65" customHeight="1" x14ac:dyDescent="0.3">
      <c r="A11" s="262"/>
      <c r="B11" s="263"/>
      <c r="C11" s="212"/>
      <c r="D11" s="212"/>
      <c r="E11" s="212"/>
      <c r="F11" s="212"/>
      <c r="G11" s="212"/>
      <c r="H11" s="212"/>
      <c r="I11" s="211"/>
      <c r="J11" s="211"/>
      <c r="K11" s="211"/>
      <c r="L11" s="211"/>
      <c r="M11" s="213"/>
      <c r="N11" s="307">
        <f t="shared" si="0"/>
        <v>0</v>
      </c>
    </row>
    <row r="12" spans="1:14" ht="21.65" customHeight="1" x14ac:dyDescent="0.3">
      <c r="A12" s="262"/>
      <c r="B12" s="263"/>
      <c r="C12" s="212"/>
      <c r="D12" s="212"/>
      <c r="E12" s="212"/>
      <c r="F12" s="212"/>
      <c r="G12" s="212"/>
      <c r="H12" s="212"/>
      <c r="I12" s="211"/>
      <c r="J12" s="211"/>
      <c r="K12" s="211"/>
      <c r="L12" s="211"/>
      <c r="M12" s="213"/>
      <c r="N12" s="307">
        <f t="shared" si="0"/>
        <v>0</v>
      </c>
    </row>
    <row r="13" spans="1:14" ht="21.65" customHeight="1" thickBot="1" x14ac:dyDescent="0.35">
      <c r="A13" s="266"/>
      <c r="B13" s="267"/>
      <c r="C13" s="268"/>
      <c r="D13" s="268"/>
      <c r="E13" s="268"/>
      <c r="F13" s="268"/>
      <c r="G13" s="268"/>
      <c r="H13" s="268"/>
      <c r="I13" s="214"/>
      <c r="J13" s="214"/>
      <c r="K13" s="214"/>
      <c r="L13" s="214"/>
      <c r="M13" s="214"/>
      <c r="N13" s="307">
        <f t="shared" si="0"/>
        <v>0</v>
      </c>
    </row>
    <row r="14" spans="1:14" ht="26.25" customHeight="1" thickBot="1" x14ac:dyDescent="0.35">
      <c r="A14" s="308" t="s">
        <v>168</v>
      </c>
      <c r="B14" s="309"/>
      <c r="C14" s="310"/>
      <c r="D14" s="310"/>
      <c r="E14" s="310"/>
      <c r="F14" s="310"/>
      <c r="G14" s="310"/>
      <c r="H14" s="311"/>
      <c r="I14" s="312"/>
      <c r="J14" s="312"/>
      <c r="K14" s="312"/>
      <c r="L14" s="312"/>
      <c r="M14" s="312"/>
      <c r="N14" s="313">
        <f>ROUND(SUM(N5:N13),0)</f>
        <v>2000</v>
      </c>
    </row>
    <row r="16" spans="1:14" ht="17.25" customHeight="1" x14ac:dyDescent="0.3">
      <c r="A16" s="314" t="s">
        <v>149</v>
      </c>
    </row>
    <row r="17" spans="1:14" ht="14.25" customHeight="1" x14ac:dyDescent="0.3">
      <c r="A17" s="315" t="s">
        <v>150</v>
      </c>
      <c r="B17" s="315"/>
      <c r="C17" s="315"/>
      <c r="D17" s="315"/>
      <c r="E17" s="315"/>
      <c r="F17" s="315"/>
      <c r="G17" s="315"/>
      <c r="H17" s="315"/>
      <c r="I17" s="315"/>
      <c r="J17" s="315"/>
      <c r="K17" s="315"/>
      <c r="L17" s="315"/>
      <c r="M17" s="315"/>
      <c r="N17" s="315"/>
    </row>
    <row r="18" spans="1:14" x14ac:dyDescent="0.3">
      <c r="A18" s="377" t="s">
        <v>151</v>
      </c>
      <c r="B18" s="377"/>
      <c r="C18" s="377"/>
      <c r="D18" s="377"/>
      <c r="E18" s="377"/>
      <c r="F18" s="377"/>
      <c r="G18" s="377"/>
      <c r="H18" s="377"/>
      <c r="I18" s="377"/>
      <c r="J18" s="377"/>
      <c r="K18" s="377"/>
      <c r="L18" s="377"/>
      <c r="M18" s="377"/>
      <c r="N18" s="377"/>
    </row>
    <row r="19" spans="1:14" ht="14.25" customHeight="1" x14ac:dyDescent="0.3">
      <c r="A19" s="377" t="s">
        <v>248</v>
      </c>
      <c r="B19" s="377"/>
      <c r="C19" s="377"/>
      <c r="D19" s="377"/>
      <c r="E19" s="377"/>
      <c r="F19" s="377"/>
      <c r="G19" s="377"/>
      <c r="H19" s="377"/>
      <c r="I19" s="377"/>
      <c r="J19" s="377"/>
      <c r="K19" s="377"/>
      <c r="L19" s="377"/>
      <c r="M19" s="377"/>
      <c r="N19" s="377"/>
    </row>
    <row r="20" spans="1:14" ht="14.25" customHeight="1" x14ac:dyDescent="0.3">
      <c r="A20" s="377" t="s">
        <v>226</v>
      </c>
      <c r="B20" s="377"/>
      <c r="C20" s="377"/>
      <c r="D20" s="377"/>
      <c r="E20" s="377"/>
      <c r="F20" s="377"/>
      <c r="G20" s="377"/>
      <c r="H20" s="377"/>
      <c r="I20" s="377"/>
      <c r="J20" s="377"/>
      <c r="K20" s="377"/>
      <c r="L20" s="377"/>
      <c r="M20" s="377"/>
      <c r="N20" s="377"/>
    </row>
    <row r="21" spans="1:14" ht="14.25" customHeight="1" x14ac:dyDescent="0.3">
      <c r="A21" s="377" t="s">
        <v>225</v>
      </c>
      <c r="B21" s="377"/>
      <c r="C21" s="377"/>
      <c r="D21" s="377"/>
      <c r="E21" s="377"/>
      <c r="F21" s="377"/>
      <c r="G21" s="377"/>
      <c r="H21" s="377"/>
      <c r="I21" s="377"/>
      <c r="J21" s="377"/>
      <c r="K21" s="377"/>
      <c r="L21" s="377"/>
      <c r="M21" s="377"/>
      <c r="N21" s="377"/>
    </row>
    <row r="22" spans="1:14" ht="14.25" customHeight="1" x14ac:dyDescent="0.3">
      <c r="A22" s="377" t="s">
        <v>227</v>
      </c>
      <c r="B22" s="377"/>
      <c r="C22" s="377"/>
      <c r="D22" s="377"/>
      <c r="E22" s="377"/>
      <c r="F22" s="377"/>
      <c r="G22" s="377"/>
      <c r="H22" s="377"/>
      <c r="I22" s="377"/>
      <c r="J22" s="377"/>
      <c r="K22" s="377"/>
      <c r="L22" s="377"/>
      <c r="M22" s="377"/>
      <c r="N22" s="377"/>
    </row>
    <row r="23" spans="1:14" ht="14.25" customHeight="1" x14ac:dyDescent="0.3">
      <c r="A23" s="315"/>
      <c r="B23" s="174"/>
      <c r="C23" s="174"/>
      <c r="D23" s="174"/>
      <c r="E23" s="174"/>
      <c r="F23" s="174"/>
      <c r="G23" s="174"/>
      <c r="H23" s="174"/>
      <c r="I23" s="174"/>
      <c r="J23" s="174"/>
      <c r="K23" s="174"/>
      <c r="L23" s="174"/>
      <c r="M23" s="174"/>
      <c r="N23" s="174"/>
    </row>
    <row r="24" spans="1:14" s="11" customFormat="1" ht="18" x14ac:dyDescent="0.4">
      <c r="B24" s="78" t="s">
        <v>27</v>
      </c>
      <c r="F24" s="78" t="s">
        <v>28</v>
      </c>
      <c r="K24" s="79" t="s">
        <v>29</v>
      </c>
    </row>
    <row r="25" spans="1:14" ht="14.25" customHeight="1" x14ac:dyDescent="0.4">
      <c r="A25" s="316"/>
      <c r="C25" s="317"/>
    </row>
  </sheetData>
  <sheetProtection algorithmName="SHA-512" hashValue="1SI/UJD/hr7/1y7W/avLN6Z4IddSIrLMfDwwjwTQeA/Fsy4OveV8PSyYLwQTfMCyDXSxhyWNRPkpEl4WfsfeaA==" saltValue="KB8bpWptmo9eiGJA1hCaMA==" spinCount="100000" sheet="1" formatCells="0" formatColumns="0" formatRows="0" insertRows="0"/>
  <mergeCells count="7">
    <mergeCell ref="A22:N22"/>
    <mergeCell ref="A1:N1"/>
    <mergeCell ref="A2:N2"/>
    <mergeCell ref="A18:N18"/>
    <mergeCell ref="A19:N19"/>
    <mergeCell ref="A21:N21"/>
    <mergeCell ref="A20:N20"/>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15"/>
  <dimension ref="A1:J27"/>
  <sheetViews>
    <sheetView view="pageBreakPreview" zoomScale="60" zoomScaleNormal="80" workbookViewId="0">
      <selection activeCell="P11" sqref="P11"/>
    </sheetView>
  </sheetViews>
  <sheetFormatPr defaultColWidth="11.25" defaultRowHeight="17" x14ac:dyDescent="0.4"/>
  <cols>
    <col min="1" max="1" width="13.25" style="10" customWidth="1"/>
    <col min="2" max="2" width="13.75" style="10" customWidth="1"/>
    <col min="3" max="3" width="15" style="10" customWidth="1"/>
    <col min="4" max="4" width="15.08203125" style="10" customWidth="1"/>
    <col min="5" max="5" width="10.08203125" style="10" bestFit="1" customWidth="1"/>
    <col min="6" max="6" width="16.25" style="10" customWidth="1"/>
    <col min="7" max="7" width="27.08203125" style="10" customWidth="1"/>
    <col min="8" max="8" width="7.58203125" style="169" customWidth="1"/>
    <col min="9" max="9" width="30.58203125" style="10" customWidth="1"/>
    <col min="10" max="10" width="27.5" style="10" customWidth="1"/>
    <col min="11" max="11" width="11.25" style="10" customWidth="1"/>
    <col min="12" max="12" width="11.08203125" style="10" customWidth="1"/>
    <col min="13" max="13" width="11.25" style="10" customWidth="1"/>
    <col min="14" max="16384" width="11.25" style="10"/>
  </cols>
  <sheetData>
    <row r="1" spans="1:10" ht="21.75" customHeight="1" x14ac:dyDescent="0.45">
      <c r="A1" s="374" t="str">
        <f>計畫經費彙總表!A1</f>
        <v>××股份有限公司</v>
      </c>
      <c r="B1" s="374"/>
      <c r="C1" s="374"/>
      <c r="D1" s="374"/>
      <c r="E1" s="374"/>
      <c r="F1" s="374"/>
      <c r="G1" s="374"/>
      <c r="H1" s="374"/>
      <c r="I1" s="374"/>
      <c r="J1" s="374"/>
    </row>
    <row r="2" spans="1:10" ht="21.5" x14ac:dyDescent="0.45">
      <c r="A2" s="367" t="s">
        <v>194</v>
      </c>
      <c r="B2" s="367"/>
      <c r="C2" s="367"/>
      <c r="D2" s="367"/>
      <c r="E2" s="367"/>
      <c r="F2" s="367"/>
      <c r="G2" s="367"/>
      <c r="H2" s="367"/>
      <c r="I2" s="367"/>
      <c r="J2" s="367"/>
    </row>
    <row r="3" spans="1:10" x14ac:dyDescent="0.4">
      <c r="A3" s="179"/>
      <c r="B3" s="179"/>
      <c r="C3" s="179"/>
      <c r="D3" s="179"/>
      <c r="E3" s="179"/>
      <c r="F3" s="179"/>
      <c r="G3" s="179"/>
      <c r="H3" s="179"/>
      <c r="I3" s="179"/>
      <c r="J3" s="3" t="s">
        <v>30</v>
      </c>
    </row>
    <row r="4" spans="1:10" s="175" customFormat="1" ht="45.75" customHeight="1" thickBot="1" x14ac:dyDescent="0.4">
      <c r="A4" s="5" t="s">
        <v>31</v>
      </c>
      <c r="B4" s="6" t="s">
        <v>72</v>
      </c>
      <c r="C4" s="7" t="s">
        <v>153</v>
      </c>
      <c r="D4" s="7" t="s">
        <v>154</v>
      </c>
      <c r="E4" s="6" t="s">
        <v>75</v>
      </c>
      <c r="F4" s="7" t="s">
        <v>155</v>
      </c>
      <c r="G4" s="7" t="s">
        <v>77</v>
      </c>
      <c r="H4" s="6" t="s">
        <v>78</v>
      </c>
      <c r="I4" s="6" t="s">
        <v>156</v>
      </c>
      <c r="J4" s="8" t="s">
        <v>157</v>
      </c>
    </row>
    <row r="5" spans="1:10" ht="18" customHeight="1" x14ac:dyDescent="0.4">
      <c r="A5" s="176"/>
      <c r="B5" s="105"/>
      <c r="C5" s="105"/>
      <c r="D5" s="105"/>
      <c r="E5" s="105"/>
      <c r="F5" s="105"/>
      <c r="G5" s="105"/>
      <c r="H5" s="108"/>
      <c r="I5" s="105"/>
      <c r="J5" s="177"/>
    </row>
    <row r="6" spans="1:10" x14ac:dyDescent="0.4">
      <c r="A6" s="209" t="s">
        <v>179</v>
      </c>
      <c r="B6" s="190"/>
      <c r="C6" s="190"/>
      <c r="D6" s="190" t="s">
        <v>81</v>
      </c>
      <c r="E6" s="190" t="s">
        <v>82</v>
      </c>
      <c r="F6" s="190"/>
      <c r="G6" s="190"/>
      <c r="H6" s="189">
        <v>1</v>
      </c>
      <c r="I6" s="189"/>
      <c r="J6" s="208">
        <v>1200</v>
      </c>
    </row>
    <row r="7" spans="1:10" x14ac:dyDescent="0.4">
      <c r="A7" s="209" t="s">
        <v>195</v>
      </c>
      <c r="B7" s="190"/>
      <c r="C7" s="190"/>
      <c r="D7" s="190" t="s">
        <v>84</v>
      </c>
      <c r="E7" s="190" t="s">
        <v>82</v>
      </c>
      <c r="F7" s="190"/>
      <c r="G7" s="190"/>
      <c r="H7" s="189">
        <v>3</v>
      </c>
      <c r="I7" s="189"/>
      <c r="J7" s="208">
        <v>6000</v>
      </c>
    </row>
    <row r="8" spans="1:10" x14ac:dyDescent="0.4">
      <c r="A8" s="209"/>
      <c r="B8" s="190"/>
      <c r="C8" s="190"/>
      <c r="D8" s="190"/>
      <c r="E8" s="190"/>
      <c r="F8" s="190"/>
      <c r="G8" s="190"/>
      <c r="H8" s="189"/>
      <c r="I8" s="189"/>
      <c r="J8" s="208"/>
    </row>
    <row r="9" spans="1:10" x14ac:dyDescent="0.4">
      <c r="A9" s="209"/>
      <c r="B9" s="190"/>
      <c r="C9" s="190"/>
      <c r="D9" s="190"/>
      <c r="E9" s="190"/>
      <c r="F9" s="190"/>
      <c r="G9" s="190"/>
      <c r="H9" s="189"/>
      <c r="I9" s="189"/>
      <c r="J9" s="208"/>
    </row>
    <row r="10" spans="1:10" x14ac:dyDescent="0.4">
      <c r="A10" s="209"/>
      <c r="B10" s="190"/>
      <c r="C10" s="190"/>
      <c r="D10" s="190"/>
      <c r="E10" s="190"/>
      <c r="F10" s="190"/>
      <c r="G10" s="190"/>
      <c r="H10" s="189"/>
      <c r="I10" s="194"/>
      <c r="J10" s="208"/>
    </row>
    <row r="11" spans="1:10" x14ac:dyDescent="0.4">
      <c r="A11" s="215"/>
      <c r="B11" s="190"/>
      <c r="C11" s="190"/>
      <c r="D11" s="190"/>
      <c r="E11" s="190"/>
      <c r="F11" s="190"/>
      <c r="G11" s="190"/>
      <c r="H11" s="189"/>
      <c r="I11" s="194"/>
      <c r="J11" s="208"/>
    </row>
    <row r="12" spans="1:10" ht="22.5" customHeight="1" x14ac:dyDescent="0.4">
      <c r="A12" s="209"/>
      <c r="B12" s="190"/>
      <c r="C12" s="190"/>
      <c r="D12" s="190"/>
      <c r="E12" s="190"/>
      <c r="F12" s="190"/>
      <c r="G12" s="190"/>
      <c r="H12" s="189"/>
      <c r="I12" s="194"/>
      <c r="J12" s="208"/>
    </row>
    <row r="13" spans="1:10" x14ac:dyDescent="0.4">
      <c r="A13" s="209"/>
      <c r="B13" s="190"/>
      <c r="C13" s="190"/>
      <c r="D13" s="190"/>
      <c r="E13" s="190"/>
      <c r="F13" s="190"/>
      <c r="G13" s="190"/>
      <c r="H13" s="189"/>
      <c r="I13" s="194"/>
      <c r="J13" s="208"/>
    </row>
    <row r="14" spans="1:10" ht="15.75" customHeight="1" x14ac:dyDescent="0.4">
      <c r="A14" s="215"/>
      <c r="B14" s="190"/>
      <c r="C14" s="190"/>
      <c r="D14" s="190"/>
      <c r="E14" s="190"/>
      <c r="F14" s="190"/>
      <c r="G14" s="190"/>
      <c r="H14" s="189"/>
      <c r="I14" s="194"/>
      <c r="J14" s="208"/>
    </row>
    <row r="15" spans="1:10" ht="15.75" customHeight="1" x14ac:dyDescent="0.4">
      <c r="A15" s="209"/>
      <c r="B15" s="190"/>
      <c r="C15" s="190"/>
      <c r="D15" s="190"/>
      <c r="E15" s="190"/>
      <c r="F15" s="190"/>
      <c r="G15" s="190"/>
      <c r="H15" s="189"/>
      <c r="I15" s="194"/>
      <c r="J15" s="208"/>
    </row>
    <row r="16" spans="1:10" ht="16.5" customHeight="1" x14ac:dyDescent="0.4">
      <c r="A16" s="209"/>
      <c r="B16" s="190"/>
      <c r="C16" s="190"/>
      <c r="D16" s="190"/>
      <c r="E16" s="190"/>
      <c r="F16" s="190"/>
      <c r="G16" s="190"/>
      <c r="H16" s="189"/>
      <c r="I16" s="194"/>
      <c r="J16" s="208"/>
    </row>
    <row r="17" spans="1:10" ht="16.5" customHeight="1" thickBot="1" x14ac:dyDescent="0.45">
      <c r="A17" s="261"/>
      <c r="B17" s="236"/>
      <c r="C17" s="236"/>
      <c r="D17" s="236"/>
      <c r="E17" s="236"/>
      <c r="F17" s="236"/>
      <c r="G17" s="236"/>
      <c r="H17" s="216"/>
      <c r="I17" s="197"/>
      <c r="J17" s="207"/>
    </row>
    <row r="18" spans="1:10" ht="17.25" customHeight="1" thickBot="1" x14ac:dyDescent="0.45">
      <c r="A18" s="217" t="s">
        <v>168</v>
      </c>
      <c r="B18" s="112"/>
      <c r="C18" s="112"/>
      <c r="D18" s="112"/>
      <c r="E18" s="112"/>
      <c r="F18" s="112"/>
      <c r="G18" s="112"/>
      <c r="H18" s="178"/>
      <c r="I18" s="112"/>
      <c r="J18" s="167">
        <f>ROUND(SUM(J5:J17),0)</f>
        <v>7200</v>
      </c>
    </row>
    <row r="19" spans="1:10" ht="17.25" customHeight="1" x14ac:dyDescent="0.4">
      <c r="A19" s="114"/>
      <c r="B19" s="115"/>
      <c r="C19" s="115"/>
      <c r="D19" s="115"/>
      <c r="E19" s="115"/>
      <c r="F19" s="115"/>
      <c r="G19" s="115"/>
      <c r="I19" s="115"/>
      <c r="J19" s="172"/>
    </row>
    <row r="20" spans="1:10" ht="14.25" customHeight="1" x14ac:dyDescent="0.4">
      <c r="A20" s="117" t="s">
        <v>158</v>
      </c>
    </row>
    <row r="21" spans="1:10" ht="14.25" customHeight="1" x14ac:dyDescent="0.4">
      <c r="A21" s="117" t="s">
        <v>159</v>
      </c>
    </row>
    <row r="22" spans="1:10" x14ac:dyDescent="0.4">
      <c r="A22" s="9" t="s">
        <v>160</v>
      </c>
    </row>
    <row r="23" spans="1:10" s="9" customFormat="1" ht="16.5" customHeight="1" x14ac:dyDescent="0.3">
      <c r="A23" s="9" t="s">
        <v>252</v>
      </c>
    </row>
    <row r="24" spans="1:10" s="9" customFormat="1" ht="16.5" customHeight="1" x14ac:dyDescent="0.3">
      <c r="A24" s="9" t="s">
        <v>161</v>
      </c>
    </row>
    <row r="25" spans="1:10" x14ac:dyDescent="0.4">
      <c r="A25" s="9" t="s">
        <v>229</v>
      </c>
    </row>
    <row r="26" spans="1:10" x14ac:dyDescent="0.4">
      <c r="A26" s="9"/>
    </row>
    <row r="27" spans="1:10" s="11" customFormat="1" ht="18" x14ac:dyDescent="0.4">
      <c r="A27" s="99" t="s">
        <v>27</v>
      </c>
      <c r="F27" s="78" t="s">
        <v>28</v>
      </c>
      <c r="I27" s="120" t="s">
        <v>29</v>
      </c>
    </row>
  </sheetData>
  <sheetProtection algorithmName="SHA-512" hashValue="+CqjGpGAMliPBT5+P27rLc80DwtNneDIZqGlh5t1rIPftw7xx07T7eylTLvln91QNAue1kcG59dVLIacHJ/7Hw==" saltValue="SMhLSKDQ1296WhtzYNi0Aw==" spinCount="100000" sheet="1" formatCells="0" formatColumns="0" formatRows="0" insertRows="0"/>
  <mergeCells count="2">
    <mergeCell ref="A1:J1"/>
    <mergeCell ref="A2: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7" fitToWidth="0" fitToHeight="0" orientation="landscape" blackAndWhite="1"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FF3B7-891C-48B1-939F-EF19494A16D0}">
  <dimension ref="A1:J30"/>
  <sheetViews>
    <sheetView view="pageBreakPreview" zoomScale="60" zoomScaleNormal="80" workbookViewId="0">
      <selection activeCell="P11" sqref="P11"/>
    </sheetView>
  </sheetViews>
  <sheetFormatPr defaultColWidth="11.25" defaultRowHeight="17" x14ac:dyDescent="0.4"/>
  <cols>
    <col min="1" max="1" width="13.25" style="10" customWidth="1"/>
    <col min="2" max="2" width="13.75" style="10" customWidth="1"/>
    <col min="3" max="3" width="15" style="10" customWidth="1"/>
    <col min="4" max="4" width="15.08203125" style="10" customWidth="1"/>
    <col min="5" max="5" width="10.08203125" style="10" bestFit="1" customWidth="1"/>
    <col min="6" max="6" width="16.25" style="10" customWidth="1"/>
    <col min="7" max="7" width="27.08203125" style="10" customWidth="1"/>
    <col min="8" max="8" width="7.58203125" style="169" customWidth="1"/>
    <col min="9" max="9" width="30.58203125" style="10" customWidth="1"/>
    <col min="10" max="10" width="27.5" style="10" customWidth="1"/>
    <col min="11" max="11" width="11.25" style="10" customWidth="1"/>
    <col min="12" max="12" width="11.08203125" style="10" customWidth="1"/>
    <col min="13" max="13" width="11.25" style="10" customWidth="1"/>
    <col min="14" max="16384" width="11.25" style="10"/>
  </cols>
  <sheetData>
    <row r="1" spans="1:10" ht="21.75" customHeight="1" x14ac:dyDescent="0.45">
      <c r="A1" s="374" t="str">
        <f>計畫經費彙總表!A1</f>
        <v>××股份有限公司</v>
      </c>
      <c r="B1" s="374"/>
      <c r="C1" s="374"/>
      <c r="D1" s="374"/>
      <c r="E1" s="374"/>
      <c r="F1" s="374"/>
      <c r="G1" s="374"/>
      <c r="H1" s="374"/>
      <c r="I1" s="374"/>
      <c r="J1" s="374"/>
    </row>
    <row r="2" spans="1:10" ht="21.5" x14ac:dyDescent="0.45">
      <c r="A2" s="367" t="s">
        <v>196</v>
      </c>
      <c r="B2" s="367"/>
      <c r="C2" s="367"/>
      <c r="D2" s="367"/>
      <c r="E2" s="367"/>
      <c r="F2" s="367"/>
      <c r="G2" s="367"/>
      <c r="H2" s="367"/>
      <c r="I2" s="367"/>
      <c r="J2" s="367"/>
    </row>
    <row r="3" spans="1:10" ht="17.5" thickBot="1" x14ac:dyDescent="0.45">
      <c r="A3" s="179"/>
      <c r="B3" s="179"/>
      <c r="C3" s="179"/>
      <c r="D3" s="179"/>
      <c r="E3" s="179"/>
      <c r="F3" s="179"/>
      <c r="G3" s="179"/>
      <c r="H3" s="179"/>
      <c r="I3" s="179"/>
      <c r="J3" s="3" t="s">
        <v>30</v>
      </c>
    </row>
    <row r="4" spans="1:10" s="175" customFormat="1" ht="45.75" customHeight="1" thickBot="1" x14ac:dyDescent="0.4">
      <c r="A4" s="5" t="s">
        <v>31</v>
      </c>
      <c r="B4" s="6" t="s">
        <v>72</v>
      </c>
      <c r="C4" s="7" t="s">
        <v>153</v>
      </c>
      <c r="D4" s="7" t="s">
        <v>154</v>
      </c>
      <c r="E4" s="6" t="s">
        <v>75</v>
      </c>
      <c r="F4" s="7" t="s">
        <v>155</v>
      </c>
      <c r="G4" s="7" t="s">
        <v>77</v>
      </c>
      <c r="H4" s="6" t="s">
        <v>78</v>
      </c>
      <c r="I4" s="6" t="s">
        <v>156</v>
      </c>
      <c r="J4" s="8" t="s">
        <v>157</v>
      </c>
    </row>
    <row r="5" spans="1:10" ht="18" customHeight="1" x14ac:dyDescent="0.4">
      <c r="A5" s="176"/>
      <c r="B5" s="105"/>
      <c r="C5" s="105"/>
      <c r="D5" s="105"/>
      <c r="E5" s="105"/>
      <c r="F5" s="105"/>
      <c r="G5" s="105"/>
      <c r="H5" s="108"/>
      <c r="I5" s="105"/>
      <c r="J5" s="177"/>
    </row>
    <row r="6" spans="1:10" x14ac:dyDescent="0.4">
      <c r="A6" s="209" t="s">
        <v>179</v>
      </c>
      <c r="B6" s="190"/>
      <c r="C6" s="190"/>
      <c r="D6" s="190" t="s">
        <v>172</v>
      </c>
      <c r="E6" s="190" t="s">
        <v>82</v>
      </c>
      <c r="F6" s="190"/>
      <c r="G6" s="190"/>
      <c r="H6" s="189">
        <v>1</v>
      </c>
      <c r="I6" s="189"/>
      <c r="J6" s="208">
        <v>1000</v>
      </c>
    </row>
    <row r="7" spans="1:10" x14ac:dyDescent="0.4">
      <c r="A7" s="209" t="s">
        <v>195</v>
      </c>
      <c r="B7" s="190"/>
      <c r="C7" s="190"/>
      <c r="D7" s="190" t="s">
        <v>171</v>
      </c>
      <c r="E7" s="190" t="s">
        <v>82</v>
      </c>
      <c r="F7" s="190"/>
      <c r="G7" s="190"/>
      <c r="H7" s="189">
        <v>1</v>
      </c>
      <c r="I7" s="189"/>
      <c r="J7" s="208">
        <v>2000</v>
      </c>
    </row>
    <row r="8" spans="1:10" x14ac:dyDescent="0.4">
      <c r="A8" s="209"/>
      <c r="B8" s="190"/>
      <c r="C8" s="190"/>
      <c r="D8" s="190"/>
      <c r="E8" s="190"/>
      <c r="F8" s="190"/>
      <c r="G8" s="190"/>
      <c r="H8" s="189"/>
      <c r="I8" s="189"/>
      <c r="J8" s="208"/>
    </row>
    <row r="9" spans="1:10" x14ac:dyDescent="0.4">
      <c r="A9" s="209"/>
      <c r="B9" s="190"/>
      <c r="C9" s="190"/>
      <c r="D9" s="190"/>
      <c r="E9" s="190"/>
      <c r="F9" s="190"/>
      <c r="G9" s="190"/>
      <c r="H9" s="189"/>
      <c r="I9" s="189"/>
      <c r="J9" s="208"/>
    </row>
    <row r="10" spans="1:10" x14ac:dyDescent="0.4">
      <c r="A10" s="209"/>
      <c r="B10" s="190"/>
      <c r="C10" s="190"/>
      <c r="D10" s="190"/>
      <c r="E10" s="190"/>
      <c r="F10" s="190"/>
      <c r="G10" s="190"/>
      <c r="H10" s="189"/>
      <c r="I10" s="194"/>
      <c r="J10" s="208"/>
    </row>
    <row r="11" spans="1:10" x14ac:dyDescent="0.4">
      <c r="A11" s="215"/>
      <c r="B11" s="190"/>
      <c r="C11" s="190"/>
      <c r="D11" s="190"/>
      <c r="E11" s="190"/>
      <c r="F11" s="190"/>
      <c r="G11" s="190"/>
      <c r="H11" s="189"/>
      <c r="I11" s="194"/>
      <c r="J11" s="208"/>
    </row>
    <row r="12" spans="1:10" ht="22.5" customHeight="1" x14ac:dyDescent="0.4">
      <c r="A12" s="209"/>
      <c r="B12" s="190"/>
      <c r="C12" s="190"/>
      <c r="D12" s="190"/>
      <c r="E12" s="190"/>
      <c r="F12" s="190"/>
      <c r="G12" s="190"/>
      <c r="H12" s="189"/>
      <c r="I12" s="194"/>
      <c r="J12" s="208"/>
    </row>
    <row r="13" spans="1:10" x14ac:dyDescent="0.4">
      <c r="A13" s="209"/>
      <c r="B13" s="190"/>
      <c r="C13" s="190"/>
      <c r="D13" s="190"/>
      <c r="E13" s="190"/>
      <c r="F13" s="190"/>
      <c r="G13" s="190"/>
      <c r="H13" s="189"/>
      <c r="I13" s="194"/>
      <c r="J13" s="208"/>
    </row>
    <row r="14" spans="1:10" ht="15.75" customHeight="1" x14ac:dyDescent="0.4">
      <c r="A14" s="215"/>
      <c r="B14" s="190"/>
      <c r="C14" s="190"/>
      <c r="D14" s="190"/>
      <c r="E14" s="190"/>
      <c r="F14" s="190"/>
      <c r="G14" s="190"/>
      <c r="H14" s="189"/>
      <c r="I14" s="194"/>
      <c r="J14" s="208"/>
    </row>
    <row r="15" spans="1:10" ht="15.75" customHeight="1" x14ac:dyDescent="0.4">
      <c r="A15" s="209"/>
      <c r="B15" s="190"/>
      <c r="C15" s="190"/>
      <c r="D15" s="190"/>
      <c r="E15" s="190"/>
      <c r="F15" s="190"/>
      <c r="G15" s="190"/>
      <c r="H15" s="189"/>
      <c r="I15" s="194"/>
      <c r="J15" s="208"/>
    </row>
    <row r="16" spans="1:10" ht="16.5" customHeight="1" x14ac:dyDescent="0.4">
      <c r="A16" s="209"/>
      <c r="B16" s="190"/>
      <c r="C16" s="190"/>
      <c r="D16" s="190"/>
      <c r="E16" s="190"/>
      <c r="F16" s="190"/>
      <c r="G16" s="190"/>
      <c r="H16" s="189"/>
      <c r="I16" s="194"/>
      <c r="J16" s="208"/>
    </row>
    <row r="17" spans="1:10" ht="16.5" customHeight="1" thickBot="1" x14ac:dyDescent="0.45">
      <c r="A17" s="261"/>
      <c r="B17" s="236"/>
      <c r="C17" s="236"/>
      <c r="D17" s="236"/>
      <c r="E17" s="236"/>
      <c r="F17" s="236"/>
      <c r="G17" s="236"/>
      <c r="H17" s="216"/>
      <c r="I17" s="197"/>
      <c r="J17" s="207"/>
    </row>
    <row r="18" spans="1:10" ht="17.25" customHeight="1" thickBot="1" x14ac:dyDescent="0.45">
      <c r="A18" s="217" t="s">
        <v>168</v>
      </c>
      <c r="B18" s="112"/>
      <c r="C18" s="112"/>
      <c r="D18" s="112"/>
      <c r="E18" s="112"/>
      <c r="F18" s="112"/>
      <c r="G18" s="112"/>
      <c r="H18" s="178"/>
      <c r="I18" s="112"/>
      <c r="J18" s="167">
        <f>ROUND(SUM(J5:J17),0)</f>
        <v>3000</v>
      </c>
    </row>
    <row r="19" spans="1:10" ht="17.25" customHeight="1" x14ac:dyDescent="0.4">
      <c r="A19" s="114"/>
      <c r="B19" s="115"/>
      <c r="C19" s="115"/>
      <c r="D19" s="115"/>
      <c r="E19" s="115"/>
      <c r="F19" s="115"/>
      <c r="G19" s="115"/>
      <c r="I19" s="115"/>
      <c r="J19" s="172"/>
    </row>
    <row r="20" spans="1:10" ht="14.25" customHeight="1" x14ac:dyDescent="0.4">
      <c r="A20" s="117" t="s">
        <v>158</v>
      </c>
    </row>
    <row r="21" spans="1:10" ht="14.25" customHeight="1" x14ac:dyDescent="0.4">
      <c r="A21" s="117" t="s">
        <v>159</v>
      </c>
    </row>
    <row r="22" spans="1:10" x14ac:dyDescent="0.4">
      <c r="A22" s="9" t="s">
        <v>160</v>
      </c>
    </row>
    <row r="23" spans="1:10" s="9" customFormat="1" ht="16.5" customHeight="1" x14ac:dyDescent="0.3">
      <c r="A23" s="9" t="s">
        <v>252</v>
      </c>
    </row>
    <row r="24" spans="1:10" x14ac:dyDescent="0.4">
      <c r="A24" s="9" t="s">
        <v>161</v>
      </c>
    </row>
    <row r="25" spans="1:10" x14ac:dyDescent="0.4">
      <c r="A25" s="9" t="s">
        <v>162</v>
      </c>
    </row>
    <row r="26" spans="1:10" x14ac:dyDescent="0.4">
      <c r="A26" s="9" t="s">
        <v>230</v>
      </c>
    </row>
    <row r="27" spans="1:10" x14ac:dyDescent="0.4">
      <c r="A27" s="9" t="s">
        <v>231</v>
      </c>
    </row>
    <row r="28" spans="1:10" x14ac:dyDescent="0.4">
      <c r="A28" s="9" t="s">
        <v>232</v>
      </c>
    </row>
    <row r="29" spans="1:10" x14ac:dyDescent="0.4">
      <c r="A29" s="9"/>
    </row>
    <row r="30" spans="1:10" s="11" customFormat="1" ht="18" x14ac:dyDescent="0.4">
      <c r="A30" s="99" t="s">
        <v>27</v>
      </c>
      <c r="F30" s="78" t="s">
        <v>28</v>
      </c>
      <c r="I30" s="120" t="s">
        <v>29</v>
      </c>
    </row>
  </sheetData>
  <sheetProtection algorithmName="SHA-512" hashValue="6+9Pyq3mssEw9yziPPlhRn0Y4SIB5hwrCaLCC5GBWs8XXvPo4cC7zBE8Nepry/5hQdMMjQlDMdQ8G2EKGqgEcg==" saltValue="wwTmbK5mgqQnWcIeLBLgeQ==" spinCount="100000" sheet="1" formatCells="0" formatColumns="0" formatRows="0" insertRows="0"/>
  <mergeCells count="2">
    <mergeCell ref="A1:J1"/>
    <mergeCell ref="A2: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7" fitToWidth="0" fitToHeight="0"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A1:I20"/>
  <sheetViews>
    <sheetView view="pageBreakPreview" zoomScale="60" zoomScaleNormal="80" workbookViewId="0">
      <selection activeCell="P11" sqref="P11"/>
    </sheetView>
  </sheetViews>
  <sheetFormatPr defaultColWidth="11.25" defaultRowHeight="23" x14ac:dyDescent="0.5"/>
  <cols>
    <col min="1" max="1" width="17.58203125" style="35" customWidth="1"/>
    <col min="2" max="3" width="23.75" style="35" bestFit="1" customWidth="1"/>
    <col min="4" max="4" width="19.5" style="35" bestFit="1" customWidth="1"/>
    <col min="5" max="5" width="23.75" style="35" bestFit="1" customWidth="1"/>
    <col min="6" max="6" width="17.5" style="35" customWidth="1"/>
    <col min="7" max="7" width="19.5" style="35" bestFit="1" customWidth="1"/>
    <col min="8" max="8" width="13.75" style="35" bestFit="1" customWidth="1"/>
    <col min="9" max="9" width="28.25" style="35" bestFit="1" customWidth="1"/>
    <col min="10" max="10" width="11.25" style="35" customWidth="1"/>
    <col min="11" max="16384" width="11.25" style="35"/>
  </cols>
  <sheetData>
    <row r="1" spans="1:9" ht="25" x14ac:dyDescent="0.55000000000000004">
      <c r="A1" s="371" t="str">
        <f>計畫經費彙總表!A1</f>
        <v>××股份有限公司</v>
      </c>
      <c r="B1" s="371"/>
      <c r="C1" s="371"/>
      <c r="D1" s="371"/>
      <c r="E1" s="371"/>
      <c r="F1" s="371"/>
      <c r="G1" s="371"/>
      <c r="H1" s="371"/>
      <c r="I1" s="371"/>
    </row>
    <row r="2" spans="1:9" ht="25" x14ac:dyDescent="0.55000000000000004">
      <c r="A2" s="371" t="s">
        <v>174</v>
      </c>
      <c r="B2" s="371"/>
      <c r="C2" s="371"/>
      <c r="D2" s="371"/>
      <c r="E2" s="371"/>
      <c r="F2" s="371"/>
      <c r="G2" s="371"/>
      <c r="H2" s="371"/>
      <c r="I2" s="371"/>
    </row>
    <row r="3" spans="1:9" ht="25.5" thickBot="1" x14ac:dyDescent="0.6">
      <c r="A3" s="36"/>
      <c r="B3" s="36"/>
      <c r="C3" s="36"/>
      <c r="D3" s="36"/>
      <c r="E3" s="36"/>
      <c r="F3" s="36"/>
      <c r="G3" s="36"/>
      <c r="H3" s="36"/>
      <c r="I3" s="37" t="s">
        <v>30</v>
      </c>
    </row>
    <row r="4" spans="1:9" s="38" customFormat="1" ht="25.5" thickBot="1" x14ac:dyDescent="0.6">
      <c r="A4" s="61" t="s">
        <v>31</v>
      </c>
      <c r="B4" s="219"/>
      <c r="C4" s="62" t="s">
        <v>32</v>
      </c>
      <c r="D4" s="220"/>
      <c r="E4" s="221"/>
      <c r="F4" s="221"/>
      <c r="G4" s="221"/>
      <c r="H4" s="221"/>
      <c r="I4" s="222"/>
    </row>
    <row r="5" spans="1:9" s="39" customFormat="1" ht="99.75" customHeight="1" thickBot="1" x14ac:dyDescent="0.4">
      <c r="A5" s="63" t="s">
        <v>33</v>
      </c>
      <c r="B5" s="64" t="s">
        <v>34</v>
      </c>
      <c r="C5" s="64" t="s">
        <v>35</v>
      </c>
      <c r="D5" s="64" t="s">
        <v>36</v>
      </c>
      <c r="E5" s="64" t="s">
        <v>37</v>
      </c>
      <c r="F5" s="64" t="s">
        <v>38</v>
      </c>
      <c r="G5" s="64" t="s">
        <v>39</v>
      </c>
      <c r="H5" s="64" t="s">
        <v>40</v>
      </c>
      <c r="I5" s="65" t="s">
        <v>41</v>
      </c>
    </row>
    <row r="6" spans="1:9" s="40" customFormat="1" ht="22.5" x14ac:dyDescent="0.45">
      <c r="A6" s="66"/>
      <c r="B6" s="67"/>
      <c r="C6" s="68"/>
      <c r="D6" s="67"/>
      <c r="E6" s="67"/>
      <c r="F6" s="67"/>
      <c r="G6" s="68"/>
      <c r="H6" s="67"/>
      <c r="I6" s="69"/>
    </row>
    <row r="7" spans="1:9" ht="25" x14ac:dyDescent="0.55000000000000004">
      <c r="A7" s="41" t="s">
        <v>42</v>
      </c>
      <c r="B7" s="42">
        <v>51800</v>
      </c>
      <c r="C7" s="42">
        <v>10000</v>
      </c>
      <c r="D7" s="42">
        <v>2000</v>
      </c>
      <c r="E7" s="43">
        <f>SUM(B7:D7)</f>
        <v>63800</v>
      </c>
      <c r="F7" s="44">
        <f>工時記錄表!AI5</f>
        <v>0.67999999999999994</v>
      </c>
      <c r="G7" s="43">
        <f t="shared" ref="G7:G12" si="0">ROUND(E7*F7,0)</f>
        <v>43384</v>
      </c>
      <c r="H7" s="42">
        <f>加班記錄!E5</f>
        <v>200</v>
      </c>
      <c r="I7" s="45">
        <f t="shared" ref="I7:I12" si="1">SUM(G7:H7)</f>
        <v>43584</v>
      </c>
    </row>
    <row r="8" spans="1:9" ht="25" x14ac:dyDescent="0.55000000000000004">
      <c r="A8" s="41" t="s">
        <v>43</v>
      </c>
      <c r="B8" s="42">
        <v>41800</v>
      </c>
      <c r="C8" s="42">
        <v>0</v>
      </c>
      <c r="D8" s="42">
        <v>0</v>
      </c>
      <c r="E8" s="43">
        <f>SUM(B8:D8)</f>
        <v>41800</v>
      </c>
      <c r="F8" s="44">
        <f>工時記錄表!AI6</f>
        <v>1</v>
      </c>
      <c r="G8" s="43">
        <f t="shared" si="0"/>
        <v>41800</v>
      </c>
      <c r="H8" s="42">
        <f>加班記錄!E6</f>
        <v>300</v>
      </c>
      <c r="I8" s="45">
        <f t="shared" si="1"/>
        <v>42100</v>
      </c>
    </row>
    <row r="9" spans="1:9" ht="25" x14ac:dyDescent="0.55000000000000004">
      <c r="A9" s="41" t="s">
        <v>44</v>
      </c>
      <c r="B9" s="42">
        <v>36800</v>
      </c>
      <c r="C9" s="42">
        <v>0</v>
      </c>
      <c r="D9" s="42">
        <v>0</v>
      </c>
      <c r="E9" s="43">
        <f>SUM(B9:D9)</f>
        <v>36800</v>
      </c>
      <c r="F9" s="44">
        <f>工時記錄表!AI7</f>
        <v>0.5</v>
      </c>
      <c r="G9" s="43">
        <f t="shared" si="0"/>
        <v>18400</v>
      </c>
      <c r="H9" s="42">
        <f>加班記錄!E7</f>
        <v>400</v>
      </c>
      <c r="I9" s="45">
        <f t="shared" si="1"/>
        <v>18800</v>
      </c>
    </row>
    <row r="10" spans="1:9" ht="25" x14ac:dyDescent="0.55000000000000004">
      <c r="A10" s="41" t="s">
        <v>45</v>
      </c>
      <c r="B10" s="46">
        <v>31800</v>
      </c>
      <c r="C10" s="46"/>
      <c r="D10" s="46"/>
      <c r="E10" s="43">
        <f>SUM(B10:D10)</f>
        <v>31800</v>
      </c>
      <c r="F10" s="44">
        <f>工時記錄表!AI8</f>
        <v>0.75</v>
      </c>
      <c r="G10" s="43">
        <f t="shared" si="0"/>
        <v>23850</v>
      </c>
      <c r="H10" s="42">
        <f>加班記錄!E8</f>
        <v>500</v>
      </c>
      <c r="I10" s="45">
        <f t="shared" si="1"/>
        <v>24350</v>
      </c>
    </row>
    <row r="11" spans="1:9" x14ac:dyDescent="0.5">
      <c r="A11" s="41"/>
      <c r="B11" s="46"/>
      <c r="C11" s="46"/>
      <c r="D11" s="46"/>
      <c r="E11" s="47"/>
      <c r="F11" s="48"/>
      <c r="G11" s="43">
        <f t="shared" si="0"/>
        <v>0</v>
      </c>
      <c r="H11" s="42"/>
      <c r="I11" s="45">
        <f t="shared" si="1"/>
        <v>0</v>
      </c>
    </row>
    <row r="12" spans="1:9" x14ac:dyDescent="0.5">
      <c r="A12" s="49"/>
      <c r="B12" s="46"/>
      <c r="C12" s="46"/>
      <c r="D12" s="46"/>
      <c r="E12" s="47"/>
      <c r="F12" s="48"/>
      <c r="G12" s="43">
        <f t="shared" si="0"/>
        <v>0</v>
      </c>
      <c r="H12" s="42"/>
      <c r="I12" s="45">
        <f t="shared" si="1"/>
        <v>0</v>
      </c>
    </row>
    <row r="13" spans="1:9" ht="25.5" thickBot="1" x14ac:dyDescent="0.6">
      <c r="A13" s="248" t="s">
        <v>168</v>
      </c>
      <c r="B13" s="50">
        <f>SUM(B6:B12)</f>
        <v>162200</v>
      </c>
      <c r="C13" s="50">
        <f t="shared" ref="C13:H13" si="2">SUM(C7:C12)</f>
        <v>10000</v>
      </c>
      <c r="D13" s="50">
        <f t="shared" si="2"/>
        <v>2000</v>
      </c>
      <c r="E13" s="50">
        <f t="shared" si="2"/>
        <v>174200</v>
      </c>
      <c r="F13" s="50"/>
      <c r="G13" s="50">
        <f t="shared" si="2"/>
        <v>127434</v>
      </c>
      <c r="H13" s="50">
        <f t="shared" si="2"/>
        <v>1400</v>
      </c>
      <c r="I13" s="51">
        <f>ROUND(SUM(I6:I12),0)</f>
        <v>128834</v>
      </c>
    </row>
    <row r="14" spans="1:9" ht="25" x14ac:dyDescent="0.55000000000000004">
      <c r="A14" s="34"/>
      <c r="B14" s="52"/>
      <c r="C14" s="52"/>
      <c r="D14" s="52"/>
      <c r="E14" s="52"/>
      <c r="F14" s="52"/>
      <c r="G14" s="52"/>
      <c r="H14" s="52"/>
      <c r="I14" s="52"/>
    </row>
    <row r="15" spans="1:9" x14ac:dyDescent="0.5">
      <c r="A15" s="53" t="s">
        <v>46</v>
      </c>
      <c r="B15" s="53"/>
      <c r="C15" s="53"/>
      <c r="D15" s="53"/>
      <c r="E15" s="53"/>
      <c r="F15" s="53"/>
      <c r="G15" s="54"/>
      <c r="H15" s="54"/>
      <c r="I15" s="54"/>
    </row>
    <row r="16" spans="1:9" x14ac:dyDescent="0.5">
      <c r="A16" s="372" t="s">
        <v>214</v>
      </c>
      <c r="B16" s="372"/>
      <c r="C16" s="372"/>
      <c r="D16" s="372"/>
      <c r="E16" s="372"/>
      <c r="F16" s="372"/>
      <c r="G16" s="372"/>
      <c r="H16" s="372"/>
      <c r="I16" s="372"/>
    </row>
    <row r="17" spans="1:9" x14ac:dyDescent="0.5">
      <c r="A17" s="372" t="s">
        <v>213</v>
      </c>
      <c r="B17" s="372"/>
      <c r="C17" s="372"/>
      <c r="D17" s="372"/>
      <c r="E17" s="372"/>
      <c r="F17" s="372"/>
      <c r="G17" s="372"/>
      <c r="H17" s="372"/>
      <c r="I17" s="372"/>
    </row>
    <row r="18" spans="1:9" ht="25.5" customHeight="1" x14ac:dyDescent="0.5">
      <c r="A18" s="55"/>
    </row>
    <row r="19" spans="1:9" s="56" customFormat="1" ht="19.5" x14ac:dyDescent="0.45">
      <c r="A19" s="180" t="s">
        <v>27</v>
      </c>
      <c r="E19" s="180" t="s">
        <v>28</v>
      </c>
      <c r="I19" s="181" t="s">
        <v>29</v>
      </c>
    </row>
    <row r="20" spans="1:9" x14ac:dyDescent="0.5">
      <c r="A20" s="57"/>
      <c r="D20" s="58"/>
      <c r="E20" s="58"/>
      <c r="F20" s="58"/>
      <c r="G20" s="59"/>
      <c r="H20" s="60"/>
      <c r="I20" s="60"/>
    </row>
  </sheetData>
  <sheetProtection algorithmName="SHA-512" hashValue="sl0/i9VEoyB/Mmd/HmJyfP/9m0PQzObWeh71/VaRbJtEumdpKybtL8zvRGcCBH+U2j1fo+jeCzASuYcLlZLtIw==" saltValue="jKEX3nzwZm/oGa3ls/CRhg==" spinCount="100000" sheet="1" formatCells="0" formatColumns="0" formatRows="0" insertRows="0"/>
  <mergeCells count="4">
    <mergeCell ref="A1:I1"/>
    <mergeCell ref="A2:I2"/>
    <mergeCell ref="A16:I16"/>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2" fitToWidth="0" fitToHeight="0"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dimension ref="A1:R15"/>
  <sheetViews>
    <sheetView view="pageBreakPreview" zoomScale="60" zoomScaleNormal="80" workbookViewId="0">
      <selection activeCell="P11" sqref="P11"/>
    </sheetView>
  </sheetViews>
  <sheetFormatPr defaultColWidth="11.25" defaultRowHeight="25" x14ac:dyDescent="0.55000000000000004"/>
  <cols>
    <col min="1" max="1" width="17.58203125" style="71" customWidth="1"/>
    <col min="2" max="2" width="29.6640625" style="71" customWidth="1"/>
    <col min="3" max="3" width="19.08203125" style="71" customWidth="1"/>
    <col min="4" max="4" width="33.9140625" style="71" customWidth="1"/>
    <col min="5" max="5" width="33.08203125" style="71" bestFit="1" customWidth="1"/>
    <col min="6" max="6" width="20" style="71" customWidth="1"/>
    <col min="7" max="7" width="11.25" style="71" customWidth="1"/>
    <col min="8" max="16384" width="11.25" style="71"/>
  </cols>
  <sheetData>
    <row r="1" spans="1:18" x14ac:dyDescent="0.55000000000000004">
      <c r="A1" s="371" t="str">
        <f>計畫經費彙總表!A1</f>
        <v>××股份有限公司</v>
      </c>
      <c r="B1" s="371"/>
      <c r="C1" s="371"/>
      <c r="D1" s="371"/>
      <c r="E1" s="371"/>
      <c r="F1" s="371"/>
    </row>
    <row r="2" spans="1:18" x14ac:dyDescent="0.55000000000000004">
      <c r="A2" s="371" t="s">
        <v>175</v>
      </c>
      <c r="B2" s="371"/>
      <c r="C2" s="371"/>
      <c r="D2" s="371"/>
      <c r="E2" s="371"/>
      <c r="F2" s="371"/>
    </row>
    <row r="3" spans="1:18" ht="25.5" thickBot="1" x14ac:dyDescent="0.6">
      <c r="A3" s="286"/>
      <c r="B3" s="286"/>
      <c r="C3" s="286"/>
      <c r="D3" s="286"/>
      <c r="E3" s="286" t="s">
        <v>30</v>
      </c>
      <c r="F3" s="286"/>
    </row>
    <row r="4" spans="1:18" s="72" customFormat="1" ht="50" x14ac:dyDescent="0.35">
      <c r="A4" s="287" t="s">
        <v>47</v>
      </c>
      <c r="B4" s="288" t="s">
        <v>48</v>
      </c>
      <c r="C4" s="288" t="s">
        <v>49</v>
      </c>
      <c r="D4" s="288" t="s">
        <v>50</v>
      </c>
      <c r="E4" s="289" t="s">
        <v>51</v>
      </c>
      <c r="F4" s="290" t="s">
        <v>52</v>
      </c>
    </row>
    <row r="5" spans="1:18" x14ac:dyDescent="0.55000000000000004">
      <c r="A5" s="182" t="s">
        <v>42</v>
      </c>
      <c r="B5" s="284"/>
      <c r="C5" s="283"/>
      <c r="D5" s="284"/>
      <c r="E5" s="183">
        <v>200</v>
      </c>
      <c r="F5" s="73"/>
    </row>
    <row r="6" spans="1:18" x14ac:dyDescent="0.55000000000000004">
      <c r="A6" s="182" t="s">
        <v>43</v>
      </c>
      <c r="B6" s="284"/>
      <c r="C6" s="283"/>
      <c r="D6" s="284"/>
      <c r="E6" s="183">
        <v>300</v>
      </c>
      <c r="F6" s="73"/>
    </row>
    <row r="7" spans="1:18" x14ac:dyDescent="0.55000000000000004">
      <c r="A7" s="182" t="s">
        <v>44</v>
      </c>
      <c r="B7" s="284"/>
      <c r="C7" s="283"/>
      <c r="D7" s="284"/>
      <c r="E7" s="183">
        <v>400</v>
      </c>
      <c r="F7" s="73"/>
    </row>
    <row r="8" spans="1:18" x14ac:dyDescent="0.55000000000000004">
      <c r="A8" s="182" t="s">
        <v>45</v>
      </c>
      <c r="B8" s="284"/>
      <c r="C8" s="283"/>
      <c r="D8" s="284"/>
      <c r="E8" s="183">
        <v>500</v>
      </c>
      <c r="F8" s="73"/>
    </row>
    <row r="9" spans="1:18" x14ac:dyDescent="0.55000000000000004">
      <c r="A9" s="187"/>
      <c r="B9" s="284"/>
      <c r="C9" s="283"/>
      <c r="D9" s="284"/>
      <c r="E9" s="183"/>
      <c r="F9" s="73"/>
    </row>
    <row r="10" spans="1:18" x14ac:dyDescent="0.55000000000000004">
      <c r="A10" s="187"/>
      <c r="B10" s="284"/>
      <c r="C10" s="283"/>
      <c r="D10" s="284"/>
      <c r="E10" s="183"/>
      <c r="F10" s="73"/>
    </row>
    <row r="11" spans="1:18" ht="25.5" thickBot="1" x14ac:dyDescent="0.6">
      <c r="A11" s="249" t="s">
        <v>168</v>
      </c>
      <c r="B11" s="234"/>
      <c r="C11" s="74"/>
      <c r="D11" s="234"/>
      <c r="E11" s="75">
        <f>ROUND(SUM(E5:E10),0)</f>
        <v>1400</v>
      </c>
      <c r="F11" s="76"/>
    </row>
    <row r="12" spans="1:18" x14ac:dyDescent="0.55000000000000004">
      <c r="A12" s="34"/>
      <c r="B12" s="77"/>
      <c r="C12" s="77"/>
      <c r="D12" s="77"/>
      <c r="E12" s="77"/>
    </row>
    <row r="13" spans="1:18" s="11" customFormat="1" ht="18" x14ac:dyDescent="0.4">
      <c r="A13" s="78" t="s">
        <v>27</v>
      </c>
      <c r="C13" s="78" t="s">
        <v>28</v>
      </c>
      <c r="E13" s="79" t="s">
        <v>29</v>
      </c>
    </row>
    <row r="14" spans="1:18" x14ac:dyDescent="0.55000000000000004">
      <c r="D14" s="80"/>
      <c r="E14" s="80"/>
    </row>
    <row r="15" spans="1:18" x14ac:dyDescent="0.55000000000000004">
      <c r="A15" s="81"/>
      <c r="C15" s="82"/>
      <c r="D15" s="80"/>
      <c r="E15" s="83"/>
      <c r="G15" s="81"/>
      <c r="R15" s="84"/>
    </row>
  </sheetData>
  <sheetProtection algorithmName="SHA-512" hashValue="WTlp/1qoxjrQOkksxnoYkKIIHPfNilOgOv4tnN+Nurv1tS7bQeqfKJ+jcO5TeBL6D2qCLR1iwjEhfO6VeWkn9g==" saltValue="qyRyvOik04WGGvqsw71gJw==" spinCount="100000" sheet="1" formatCells="0" formatColumns="0" formatRows="0" insertRows="0"/>
  <mergeCells count="2">
    <mergeCell ref="A1:F1"/>
    <mergeCell ref="A2:F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68" fitToWidth="0" fitToHeight="0"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dimension ref="A1:E23"/>
  <sheetViews>
    <sheetView view="pageBreakPreview" zoomScale="60" zoomScaleNormal="80" workbookViewId="0">
      <selection activeCell="P11" sqref="P11"/>
    </sheetView>
  </sheetViews>
  <sheetFormatPr defaultColWidth="11.25" defaultRowHeight="15.5" x14ac:dyDescent="0.35"/>
  <cols>
    <col min="1" max="1" width="25.75" style="85" customWidth="1"/>
    <col min="2" max="2" width="18.25" style="85" customWidth="1"/>
    <col min="3" max="3" width="23.25" style="85" customWidth="1"/>
    <col min="4" max="4" width="24.58203125" style="85" customWidth="1"/>
    <col min="5" max="5" width="31.25" style="85" customWidth="1"/>
    <col min="6" max="6" width="11.25" style="85" customWidth="1"/>
    <col min="7" max="16384" width="11.25" style="85"/>
  </cols>
  <sheetData>
    <row r="1" spans="1:5" ht="33" customHeight="1" x14ac:dyDescent="0.55000000000000004">
      <c r="A1" s="371" t="str">
        <f>計畫經費彙總表!A1</f>
        <v>××股份有限公司</v>
      </c>
      <c r="B1" s="371"/>
      <c r="C1" s="371"/>
      <c r="D1" s="371"/>
      <c r="E1" s="371"/>
    </row>
    <row r="2" spans="1:5" ht="30" customHeight="1" x14ac:dyDescent="0.45">
      <c r="A2" s="367" t="s">
        <v>176</v>
      </c>
      <c r="B2" s="367"/>
      <c r="C2" s="367"/>
      <c r="D2" s="367"/>
      <c r="E2" s="367"/>
    </row>
    <row r="3" spans="1:5" ht="17" x14ac:dyDescent="0.4">
      <c r="A3" s="2"/>
      <c r="B3" s="2"/>
      <c r="C3" s="2"/>
      <c r="D3" s="2"/>
      <c r="E3" s="3" t="s">
        <v>30</v>
      </c>
    </row>
    <row r="4" spans="1:5" s="86" customFormat="1" ht="24.75" customHeight="1" thickBot="1" x14ac:dyDescent="0.4">
      <c r="A4" s="70" t="s">
        <v>53</v>
      </c>
      <c r="B4" s="93" t="s">
        <v>31</v>
      </c>
      <c r="C4" s="93" t="s">
        <v>32</v>
      </c>
      <c r="D4" s="93" t="s">
        <v>54</v>
      </c>
      <c r="E4" s="4" t="s">
        <v>55</v>
      </c>
    </row>
    <row r="5" spans="1:5" ht="24.75" customHeight="1" x14ac:dyDescent="0.4">
      <c r="A5" s="94"/>
      <c r="B5" s="95"/>
      <c r="C5" s="95"/>
      <c r="D5" s="95"/>
      <c r="E5" s="96"/>
    </row>
    <row r="6" spans="1:5" ht="24.75" customHeight="1" x14ac:dyDescent="0.4">
      <c r="A6" s="184" t="s">
        <v>56</v>
      </c>
      <c r="B6" s="185"/>
      <c r="C6" s="185"/>
      <c r="D6" s="185"/>
      <c r="E6" s="186">
        <v>10000</v>
      </c>
    </row>
    <row r="7" spans="1:5" ht="24.75" customHeight="1" x14ac:dyDescent="0.4">
      <c r="A7" s="184" t="s">
        <v>57</v>
      </c>
      <c r="B7" s="185"/>
      <c r="C7" s="185"/>
      <c r="D7" s="185"/>
      <c r="E7" s="186">
        <v>10000</v>
      </c>
    </row>
    <row r="8" spans="1:5" ht="24.75" customHeight="1" x14ac:dyDescent="0.35">
      <c r="A8" s="184">
        <v>3</v>
      </c>
      <c r="B8" s="185"/>
      <c r="C8" s="185"/>
      <c r="D8" s="185"/>
      <c r="E8" s="186"/>
    </row>
    <row r="9" spans="1:5" ht="24.75" customHeight="1" x14ac:dyDescent="0.35">
      <c r="A9" s="184">
        <v>4</v>
      </c>
      <c r="B9" s="185"/>
      <c r="C9" s="185"/>
      <c r="D9" s="185"/>
      <c r="E9" s="186"/>
    </row>
    <row r="10" spans="1:5" ht="24.75" customHeight="1" x14ac:dyDescent="0.35">
      <c r="A10" s="184">
        <v>5</v>
      </c>
      <c r="B10" s="185"/>
      <c r="C10" s="185"/>
      <c r="D10" s="185"/>
      <c r="E10" s="186"/>
    </row>
    <row r="11" spans="1:5" ht="24.75" customHeight="1" x14ac:dyDescent="0.35">
      <c r="A11" s="184"/>
      <c r="B11" s="185"/>
      <c r="C11" s="185"/>
      <c r="D11" s="185"/>
      <c r="E11" s="186"/>
    </row>
    <row r="12" spans="1:5" ht="24.75" customHeight="1" x14ac:dyDescent="0.35">
      <c r="A12" s="184"/>
      <c r="B12" s="185"/>
      <c r="C12" s="185"/>
      <c r="D12" s="185"/>
      <c r="E12" s="186"/>
    </row>
    <row r="13" spans="1:5" ht="24.75" customHeight="1" x14ac:dyDescent="0.35">
      <c r="A13" s="184"/>
      <c r="B13" s="185"/>
      <c r="C13" s="185"/>
      <c r="D13" s="185"/>
      <c r="E13" s="186"/>
    </row>
    <row r="14" spans="1:5" ht="24.75" customHeight="1" x14ac:dyDescent="0.35">
      <c r="A14" s="184"/>
      <c r="B14" s="185"/>
      <c r="C14" s="185"/>
      <c r="D14" s="185"/>
      <c r="E14" s="186"/>
    </row>
    <row r="15" spans="1:5" ht="24.75" customHeight="1" thickBot="1" x14ac:dyDescent="0.45">
      <c r="A15" s="250" t="s">
        <v>168</v>
      </c>
      <c r="B15" s="87"/>
      <c r="C15" s="87"/>
      <c r="D15" s="87"/>
      <c r="E15" s="88">
        <f>ROUND(SUM(E6:E14),0)</f>
        <v>20000</v>
      </c>
    </row>
    <row r="17" spans="1:5" s="89" customFormat="1" ht="17" x14ac:dyDescent="0.3">
      <c r="A17" s="373" t="s">
        <v>58</v>
      </c>
      <c r="B17" s="373"/>
      <c r="C17" s="373"/>
      <c r="D17" s="373"/>
      <c r="E17" s="373"/>
    </row>
    <row r="18" spans="1:5" s="89" customFormat="1" ht="17" x14ac:dyDescent="0.3">
      <c r="A18" s="373" t="s">
        <v>215</v>
      </c>
      <c r="B18" s="373"/>
      <c r="C18" s="373"/>
      <c r="D18" s="373"/>
      <c r="E18" s="373"/>
    </row>
    <row r="19" spans="1:5" s="89" customFormat="1" ht="17" x14ac:dyDescent="0.4">
      <c r="A19" s="10" t="s">
        <v>59</v>
      </c>
      <c r="B19" s="85"/>
      <c r="C19" s="85"/>
      <c r="D19" s="85"/>
      <c r="E19" s="85"/>
    </row>
    <row r="20" spans="1:5" s="89" customFormat="1" ht="19.5" x14ac:dyDescent="0.45">
      <c r="A20" s="90"/>
    </row>
    <row r="21" spans="1:5" s="11" customFormat="1" ht="18" x14ac:dyDescent="0.4">
      <c r="A21" s="78" t="s">
        <v>27</v>
      </c>
      <c r="C21" s="78" t="s">
        <v>28</v>
      </c>
      <c r="E21" s="79" t="s">
        <v>29</v>
      </c>
    </row>
    <row r="22" spans="1:5" s="89" customFormat="1" ht="16.5" x14ac:dyDescent="0.35">
      <c r="A22" s="91"/>
    </row>
    <row r="23" spans="1:5" ht="16.5" x14ac:dyDescent="0.35">
      <c r="C23" s="92"/>
    </row>
  </sheetData>
  <sheetProtection algorithmName="SHA-512" hashValue="OEzjorHdoSChiSJapvBv8z/QqqXnBxXScC5vFFdkvoTYFzaMQrdl311U2fHnQUtLfUrauAO/4v5fekyylOcNYw==" saltValue="DWnRP5jjlcmPrbGG70aGrw==" spinCount="100000" sheet="1" formatCells="0" formatColumns="0" formatRows="0" insertRows="0"/>
  <mergeCells count="4">
    <mergeCell ref="A1:E1"/>
    <mergeCell ref="A2:E2"/>
    <mergeCell ref="A17:E17"/>
    <mergeCell ref="A18:E18"/>
  </mergeCells>
  <phoneticPr fontId="9" type="noConversion"/>
  <printOptions horizontalCentered="1" verticalCentered="1"/>
  <pageMargins left="0.19685039370078741" right="0.15748031496062992" top="0.39370078740157483" bottom="0.39370078740157483" header="0.27559055118110237" footer="0.15748031496062992"/>
  <pageSetup paperSize="9" fitToWidth="0" fitToHeight="0" orientation="landscape"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5"/>
  <dimension ref="A1:AJ23"/>
  <sheetViews>
    <sheetView view="pageBreakPreview" zoomScale="60" zoomScaleNormal="80" workbookViewId="0">
      <selection activeCell="AN21" sqref="AN21"/>
    </sheetView>
  </sheetViews>
  <sheetFormatPr defaultColWidth="11.25" defaultRowHeight="15.5" x14ac:dyDescent="0.35"/>
  <cols>
    <col min="1" max="1" width="10.08203125" style="101" customWidth="1"/>
    <col min="2" max="2" width="3.75" style="85" customWidth="1"/>
    <col min="3" max="3" width="3.58203125" style="85" customWidth="1"/>
    <col min="4" max="4" width="4.58203125" style="85" customWidth="1"/>
    <col min="5" max="7" width="3.75" style="85" customWidth="1"/>
    <col min="8" max="8" width="4.5" style="85" customWidth="1"/>
    <col min="9" max="9" width="4.75" style="85" customWidth="1"/>
    <col min="10" max="10" width="3.75" style="85" customWidth="1"/>
    <col min="11" max="12" width="3.58203125" style="85" customWidth="1"/>
    <col min="13" max="18" width="4.25" style="85" customWidth="1"/>
    <col min="19" max="19" width="5" style="85" customWidth="1"/>
    <col min="20" max="32" width="4.25" style="85" customWidth="1"/>
    <col min="33" max="33" width="5.08203125" style="85" customWidth="1"/>
    <col min="34" max="34" width="6.5" style="85" customWidth="1"/>
    <col min="35" max="35" width="8.25" style="85" bestFit="1" customWidth="1"/>
    <col min="36" max="36" width="11.25" style="85" customWidth="1"/>
    <col min="37" max="16384" width="11.25" style="85"/>
  </cols>
  <sheetData>
    <row r="1" spans="1:36" ht="22.5" customHeight="1" x14ac:dyDescent="0.45">
      <c r="A1" s="374" t="str">
        <f>計畫經費彙總表!A1</f>
        <v>××股份有限公司</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row>
    <row r="2" spans="1:36" ht="30" customHeight="1" x14ac:dyDescent="0.35">
      <c r="A2" s="375" t="s">
        <v>177</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29"/>
    </row>
    <row r="3" spans="1:36" s="97" customFormat="1" ht="45" customHeight="1" x14ac:dyDescent="0.3">
      <c r="A3" s="331" t="s">
        <v>53</v>
      </c>
      <c r="B3" s="332">
        <v>1</v>
      </c>
      <c r="C3" s="332">
        <v>2</v>
      </c>
      <c r="D3" s="332">
        <v>3</v>
      </c>
      <c r="E3" s="332">
        <v>4</v>
      </c>
      <c r="F3" s="332">
        <v>5</v>
      </c>
      <c r="G3" s="332">
        <v>6</v>
      </c>
      <c r="H3" s="332">
        <v>7</v>
      </c>
      <c r="I3" s="332">
        <v>8</v>
      </c>
      <c r="J3" s="332">
        <v>9</v>
      </c>
      <c r="K3" s="332">
        <v>10</v>
      </c>
      <c r="L3" s="332">
        <v>11</v>
      </c>
      <c r="M3" s="332">
        <v>12</v>
      </c>
      <c r="N3" s="332">
        <v>13</v>
      </c>
      <c r="O3" s="332">
        <v>14</v>
      </c>
      <c r="P3" s="332">
        <v>15</v>
      </c>
      <c r="Q3" s="332">
        <v>16</v>
      </c>
      <c r="R3" s="332">
        <v>17</v>
      </c>
      <c r="S3" s="332">
        <v>18</v>
      </c>
      <c r="T3" s="332">
        <v>19</v>
      </c>
      <c r="U3" s="332">
        <v>20</v>
      </c>
      <c r="V3" s="332">
        <v>21</v>
      </c>
      <c r="W3" s="332">
        <v>22</v>
      </c>
      <c r="X3" s="332">
        <v>23</v>
      </c>
      <c r="Y3" s="332">
        <v>24</v>
      </c>
      <c r="Z3" s="332">
        <v>25</v>
      </c>
      <c r="AA3" s="332">
        <v>26</v>
      </c>
      <c r="AB3" s="332">
        <v>27</v>
      </c>
      <c r="AC3" s="333">
        <v>28</v>
      </c>
      <c r="AD3" s="333">
        <v>29</v>
      </c>
      <c r="AE3" s="333">
        <v>30</v>
      </c>
      <c r="AF3" s="333">
        <v>31</v>
      </c>
      <c r="AG3" s="331" t="s">
        <v>60</v>
      </c>
      <c r="AH3" s="334" t="s">
        <v>61</v>
      </c>
      <c r="AI3" s="335" t="s">
        <v>62</v>
      </c>
      <c r="AJ3" s="336" t="s">
        <v>63</v>
      </c>
    </row>
    <row r="4" spans="1:36" s="98" customFormat="1" ht="15" customHeight="1" x14ac:dyDescent="0.35">
      <c r="A4" s="337"/>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9"/>
      <c r="AD4" s="339"/>
      <c r="AE4" s="339"/>
      <c r="AF4" s="339"/>
      <c r="AG4" s="340"/>
      <c r="AH4" s="340"/>
      <c r="AI4" s="341"/>
      <c r="AJ4" s="342"/>
    </row>
    <row r="5" spans="1:36" x14ac:dyDescent="0.35">
      <c r="A5" s="343" t="s">
        <v>64</v>
      </c>
      <c r="B5" s="344"/>
      <c r="C5" s="344"/>
      <c r="D5" s="344">
        <v>8</v>
      </c>
      <c r="E5" s="344">
        <v>8</v>
      </c>
      <c r="F5" s="344">
        <v>8</v>
      </c>
      <c r="G5" s="344">
        <v>8</v>
      </c>
      <c r="H5" s="344">
        <v>8</v>
      </c>
      <c r="I5" s="344"/>
      <c r="J5" s="344"/>
      <c r="K5" s="344">
        <v>8</v>
      </c>
      <c r="L5" s="344">
        <v>8</v>
      </c>
      <c r="M5" s="344">
        <v>8</v>
      </c>
      <c r="N5" s="344">
        <v>8</v>
      </c>
      <c r="O5" s="344">
        <v>4</v>
      </c>
      <c r="P5" s="344"/>
      <c r="Q5" s="344"/>
      <c r="R5" s="344">
        <v>8</v>
      </c>
      <c r="S5" s="344">
        <v>8</v>
      </c>
      <c r="T5" s="344">
        <v>8</v>
      </c>
      <c r="U5" s="344">
        <v>4</v>
      </c>
      <c r="V5" s="344">
        <v>4.8</v>
      </c>
      <c r="W5" s="344"/>
      <c r="X5" s="344"/>
      <c r="Y5" s="344"/>
      <c r="Z5" s="344"/>
      <c r="AA5" s="344"/>
      <c r="AB5" s="344"/>
      <c r="AC5" s="344"/>
      <c r="AD5" s="344"/>
      <c r="AE5" s="344"/>
      <c r="AF5" s="344"/>
      <c r="AG5" s="345">
        <f>SUM(B5:AF5)</f>
        <v>108.8</v>
      </c>
      <c r="AH5" s="344">
        <v>160</v>
      </c>
      <c r="AI5" s="346">
        <f>AG5/AH5</f>
        <v>0.67999999999999994</v>
      </c>
      <c r="AJ5" s="347"/>
    </row>
    <row r="6" spans="1:36" x14ac:dyDescent="0.35">
      <c r="A6" s="343" t="s">
        <v>65</v>
      </c>
      <c r="B6" s="344"/>
      <c r="C6" s="344"/>
      <c r="D6" s="344">
        <v>8</v>
      </c>
      <c r="E6" s="344">
        <v>8</v>
      </c>
      <c r="F6" s="344">
        <v>8</v>
      </c>
      <c r="G6" s="344">
        <v>8</v>
      </c>
      <c r="H6" s="344">
        <v>8</v>
      </c>
      <c r="I6" s="344"/>
      <c r="J6" s="344"/>
      <c r="K6" s="344">
        <v>8</v>
      </c>
      <c r="L6" s="344">
        <v>8</v>
      </c>
      <c r="M6" s="344">
        <v>8</v>
      </c>
      <c r="N6" s="344">
        <v>8</v>
      </c>
      <c r="O6" s="344">
        <v>8</v>
      </c>
      <c r="P6" s="344"/>
      <c r="Q6" s="344"/>
      <c r="R6" s="344">
        <v>8</v>
      </c>
      <c r="S6" s="344">
        <v>8</v>
      </c>
      <c r="T6" s="344">
        <v>8</v>
      </c>
      <c r="U6" s="344">
        <v>8</v>
      </c>
      <c r="V6" s="344">
        <v>8</v>
      </c>
      <c r="W6" s="344"/>
      <c r="X6" s="344"/>
      <c r="Y6" s="344">
        <v>8</v>
      </c>
      <c r="Z6" s="344">
        <v>8</v>
      </c>
      <c r="AA6" s="344">
        <v>8</v>
      </c>
      <c r="AB6" s="344">
        <v>8</v>
      </c>
      <c r="AC6" s="344">
        <v>8</v>
      </c>
      <c r="AD6" s="344"/>
      <c r="AE6" s="344"/>
      <c r="AF6" s="344"/>
      <c r="AG6" s="345">
        <f>SUM(B6:AF6)</f>
        <v>160</v>
      </c>
      <c r="AH6" s="344">
        <v>160</v>
      </c>
      <c r="AI6" s="346">
        <f>AG6/AH6</f>
        <v>1</v>
      </c>
      <c r="AJ6" s="347"/>
    </row>
    <row r="7" spans="1:36" x14ac:dyDescent="0.35">
      <c r="A7" s="343" t="s">
        <v>66</v>
      </c>
      <c r="B7" s="344"/>
      <c r="C7" s="344"/>
      <c r="D7" s="344">
        <v>4</v>
      </c>
      <c r="E7" s="344">
        <v>4</v>
      </c>
      <c r="F7" s="344">
        <v>4</v>
      </c>
      <c r="G7" s="344">
        <v>4</v>
      </c>
      <c r="H7" s="344">
        <v>4</v>
      </c>
      <c r="I7" s="344"/>
      <c r="J7" s="344"/>
      <c r="K7" s="344">
        <v>4</v>
      </c>
      <c r="L7" s="344">
        <v>4</v>
      </c>
      <c r="M7" s="344">
        <v>4</v>
      </c>
      <c r="N7" s="344">
        <v>4</v>
      </c>
      <c r="O7" s="344">
        <v>4</v>
      </c>
      <c r="P7" s="344"/>
      <c r="Q7" s="344"/>
      <c r="R7" s="344">
        <v>4</v>
      </c>
      <c r="S7" s="344">
        <v>4</v>
      </c>
      <c r="T7" s="344">
        <v>4</v>
      </c>
      <c r="U7" s="344">
        <v>4</v>
      </c>
      <c r="V7" s="344">
        <v>4</v>
      </c>
      <c r="W7" s="344"/>
      <c r="X7" s="344"/>
      <c r="Y7" s="344">
        <v>4</v>
      </c>
      <c r="Z7" s="344">
        <v>4</v>
      </c>
      <c r="AA7" s="344">
        <v>4</v>
      </c>
      <c r="AB7" s="344">
        <v>4</v>
      </c>
      <c r="AC7" s="344">
        <v>4</v>
      </c>
      <c r="AD7" s="344"/>
      <c r="AE7" s="344"/>
      <c r="AF7" s="344"/>
      <c r="AG7" s="345">
        <f>SUM(B7:AF7)</f>
        <v>80</v>
      </c>
      <c r="AH7" s="344">
        <v>160</v>
      </c>
      <c r="AI7" s="346">
        <f>AG7/AH7</f>
        <v>0.5</v>
      </c>
      <c r="AJ7" s="347"/>
    </row>
    <row r="8" spans="1:36" x14ac:dyDescent="0.35">
      <c r="A8" s="343" t="s">
        <v>67</v>
      </c>
      <c r="B8" s="344"/>
      <c r="C8" s="344"/>
      <c r="D8" s="344">
        <v>8</v>
      </c>
      <c r="E8" s="344">
        <v>8</v>
      </c>
      <c r="F8" s="344">
        <v>8</v>
      </c>
      <c r="G8" s="344">
        <v>8</v>
      </c>
      <c r="H8" s="344">
        <v>8</v>
      </c>
      <c r="I8" s="344"/>
      <c r="J8" s="344"/>
      <c r="K8" s="344">
        <v>8</v>
      </c>
      <c r="L8" s="344">
        <v>8</v>
      </c>
      <c r="M8" s="344">
        <v>8</v>
      </c>
      <c r="N8" s="344">
        <v>8</v>
      </c>
      <c r="O8" s="344">
        <v>8</v>
      </c>
      <c r="P8" s="344"/>
      <c r="Q8" s="344"/>
      <c r="R8" s="344">
        <v>4</v>
      </c>
      <c r="S8" s="344">
        <v>4</v>
      </c>
      <c r="T8" s="344">
        <v>4</v>
      </c>
      <c r="U8" s="344">
        <v>4</v>
      </c>
      <c r="V8" s="344">
        <v>4</v>
      </c>
      <c r="W8" s="344"/>
      <c r="X8" s="344"/>
      <c r="Y8" s="344">
        <v>4</v>
      </c>
      <c r="Z8" s="344">
        <v>4</v>
      </c>
      <c r="AA8" s="344">
        <v>4</v>
      </c>
      <c r="AB8" s="344">
        <v>4</v>
      </c>
      <c r="AC8" s="344">
        <v>4</v>
      </c>
      <c r="AD8" s="344"/>
      <c r="AE8" s="344"/>
      <c r="AF8" s="344"/>
      <c r="AG8" s="345">
        <f>SUM(B8:AF8)</f>
        <v>120</v>
      </c>
      <c r="AH8" s="344">
        <v>160</v>
      </c>
      <c r="AI8" s="346">
        <f>AG8/AH8</f>
        <v>0.75</v>
      </c>
      <c r="AJ8" s="347"/>
    </row>
    <row r="9" spans="1:36" ht="17.25" customHeight="1" x14ac:dyDescent="0.35">
      <c r="A9" s="348"/>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5"/>
      <c r="AH9" s="344"/>
      <c r="AI9" s="346"/>
      <c r="AJ9" s="347"/>
    </row>
    <row r="10" spans="1:36" ht="15.75" customHeight="1" x14ac:dyDescent="0.35">
      <c r="A10" s="343"/>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5"/>
      <c r="AH10" s="344"/>
      <c r="AI10" s="346"/>
      <c r="AJ10" s="347"/>
    </row>
    <row r="11" spans="1:36" x14ac:dyDescent="0.35">
      <c r="A11" s="343"/>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5"/>
      <c r="AH11" s="344"/>
      <c r="AI11" s="346"/>
      <c r="AJ11" s="347"/>
    </row>
    <row r="12" spans="1:36" x14ac:dyDescent="0.35">
      <c r="A12" s="343"/>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5"/>
      <c r="AH12" s="344"/>
      <c r="AI12" s="346"/>
      <c r="AJ12" s="347"/>
    </row>
    <row r="13" spans="1:36" x14ac:dyDescent="0.35">
      <c r="A13" s="343"/>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5"/>
      <c r="AH13" s="344"/>
      <c r="AI13" s="346"/>
      <c r="AJ13" s="347"/>
    </row>
    <row r="14" spans="1:36" ht="20.25" customHeight="1" x14ac:dyDescent="0.35">
      <c r="A14" s="343"/>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5"/>
      <c r="AH14" s="344"/>
      <c r="AI14" s="346"/>
      <c r="AJ14" s="347"/>
    </row>
    <row r="15" spans="1:36" ht="15.75" customHeight="1" x14ac:dyDescent="0.35">
      <c r="A15" s="343"/>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5"/>
      <c r="AH15" s="344"/>
      <c r="AI15" s="346"/>
      <c r="AJ15" s="347"/>
    </row>
    <row r="16" spans="1:36" ht="15.75" customHeight="1" x14ac:dyDescent="0.35">
      <c r="A16" s="343"/>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5"/>
      <c r="AH16" s="344"/>
      <c r="AI16" s="346"/>
      <c r="AJ16" s="347"/>
    </row>
    <row r="17" spans="1:30" s="89" customFormat="1" ht="13.5" x14ac:dyDescent="0.3">
      <c r="A17" s="9"/>
    </row>
    <row r="18" spans="1:30" s="89" customFormat="1" ht="13.5" x14ac:dyDescent="0.3">
      <c r="A18" s="9" t="s">
        <v>68</v>
      </c>
    </row>
    <row r="19" spans="1:30" s="89" customFormat="1" ht="13.5" x14ac:dyDescent="0.3">
      <c r="A19" s="9" t="s">
        <v>69</v>
      </c>
    </row>
    <row r="20" spans="1:30" s="89" customFormat="1" ht="13.5" x14ac:dyDescent="0.3">
      <c r="A20" s="9" t="s">
        <v>70</v>
      </c>
    </row>
    <row r="21" spans="1:30" x14ac:dyDescent="0.35">
      <c r="A21" s="330" t="s">
        <v>71</v>
      </c>
    </row>
    <row r="22" spans="1:30" ht="16.5" x14ac:dyDescent="0.35">
      <c r="A22" s="330"/>
      <c r="B22" s="322"/>
      <c r="C22" s="323"/>
      <c r="D22" s="322"/>
      <c r="E22" s="322"/>
      <c r="G22" s="324"/>
      <c r="H22" s="322"/>
      <c r="J22" s="322"/>
      <c r="K22" s="322"/>
      <c r="M22" s="323"/>
      <c r="X22" s="325"/>
    </row>
    <row r="23" spans="1:30" s="100" customFormat="1" ht="18" x14ac:dyDescent="0.4">
      <c r="A23" s="327"/>
      <c r="E23" s="326" t="s">
        <v>27</v>
      </c>
      <c r="I23" s="327"/>
      <c r="S23" s="326" t="s">
        <v>28</v>
      </c>
      <c r="AD23" s="328" t="s">
        <v>29</v>
      </c>
    </row>
  </sheetData>
  <sheetProtection algorithmName="SHA-512" hashValue="P2Vgr267vGaBXWuPBMJOjxtZ9myAaMm+azNj5il+6UJaCDOWGCI0lik+1CdliDCuqhyOAxmzJjFYrd16Bx0Bvw==" saltValue="zDV5S+Z4RPtzqbPktxQYLQ==" spinCount="100000" sheet="1" formatCells="0" formatColumns="0" formatRows="0" insertRows="0"/>
  <mergeCells count="2">
    <mergeCell ref="A1:AJ1"/>
    <mergeCell ref="A2:AI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6"/>
  <dimension ref="A1:J38"/>
  <sheetViews>
    <sheetView view="pageBreakPreview" zoomScale="60" zoomScaleNormal="80" workbookViewId="0">
      <selection activeCell="P11" sqref="P11"/>
    </sheetView>
  </sheetViews>
  <sheetFormatPr defaultColWidth="11.25" defaultRowHeight="17" x14ac:dyDescent="0.4"/>
  <cols>
    <col min="1" max="1" width="13.25" style="85" customWidth="1"/>
    <col min="2" max="2" width="13.75" style="85" customWidth="1"/>
    <col min="3" max="3" width="15" style="85" customWidth="1"/>
    <col min="4" max="4" width="15.08203125" style="85" customWidth="1"/>
    <col min="5" max="5" width="10.08203125" style="85" bestFit="1" customWidth="1"/>
    <col min="6" max="6" width="16.25" style="10" customWidth="1"/>
    <col min="7" max="7" width="27.08203125" style="85" customWidth="1"/>
    <col min="8" max="8" width="7.58203125" style="101" customWidth="1"/>
    <col min="9" max="9" width="30.58203125" style="85" customWidth="1"/>
    <col min="10" max="10" width="27.5" style="85" customWidth="1"/>
    <col min="11" max="11" width="11.25" style="85" customWidth="1"/>
    <col min="12" max="12" width="11.08203125" style="85" customWidth="1"/>
    <col min="13" max="13" width="11.25" style="85" customWidth="1"/>
    <col min="14" max="16384" width="11.25" style="85"/>
  </cols>
  <sheetData>
    <row r="1" spans="1:10" ht="21.75" customHeight="1" x14ac:dyDescent="0.45">
      <c r="A1" s="376" t="str">
        <f>計畫經費彙總表!A1</f>
        <v>××股份有限公司</v>
      </c>
      <c r="B1" s="376"/>
      <c r="C1" s="376"/>
      <c r="D1" s="376"/>
      <c r="E1" s="376"/>
      <c r="F1" s="376"/>
      <c r="G1" s="376"/>
      <c r="H1" s="376"/>
      <c r="I1" s="376"/>
      <c r="J1" s="376"/>
    </row>
    <row r="2" spans="1:10" ht="21.5" x14ac:dyDescent="0.45">
      <c r="A2" s="367" t="s">
        <v>178</v>
      </c>
      <c r="B2" s="367"/>
      <c r="C2" s="367"/>
      <c r="D2" s="367"/>
      <c r="E2" s="367"/>
      <c r="F2" s="367"/>
      <c r="G2" s="367"/>
      <c r="H2" s="367"/>
      <c r="I2" s="367"/>
      <c r="J2" s="367"/>
    </row>
    <row r="3" spans="1:10" x14ac:dyDescent="0.4">
      <c r="A3" s="2"/>
      <c r="B3" s="2"/>
      <c r="C3" s="2"/>
      <c r="D3" s="2"/>
      <c r="E3" s="2"/>
      <c r="F3" s="2"/>
      <c r="G3" s="2"/>
      <c r="H3" s="2"/>
      <c r="I3" s="2"/>
      <c r="J3" s="3" t="s">
        <v>30</v>
      </c>
    </row>
    <row r="4" spans="1:10" s="102" customFormat="1" ht="45.5" customHeight="1" thickBot="1" x14ac:dyDescent="0.4">
      <c r="A4" s="5" t="s">
        <v>31</v>
      </c>
      <c r="B4" s="6" t="s">
        <v>72</v>
      </c>
      <c r="C4" s="7" t="s">
        <v>73</v>
      </c>
      <c r="D4" s="7" t="s">
        <v>74</v>
      </c>
      <c r="E4" s="6" t="s">
        <v>75</v>
      </c>
      <c r="F4" s="7" t="s">
        <v>76</v>
      </c>
      <c r="G4" s="7" t="s">
        <v>77</v>
      </c>
      <c r="H4" s="6" t="s">
        <v>78</v>
      </c>
      <c r="I4" s="6" t="s">
        <v>79</v>
      </c>
      <c r="J4" s="8" t="s">
        <v>80</v>
      </c>
    </row>
    <row r="5" spans="1:10" ht="18" customHeight="1" x14ac:dyDescent="0.4">
      <c r="A5" s="103"/>
      <c r="B5" s="104"/>
      <c r="C5" s="104"/>
      <c r="D5" s="104"/>
      <c r="E5" s="104"/>
      <c r="F5" s="105"/>
      <c r="G5" s="104"/>
      <c r="H5" s="106"/>
      <c r="I5" s="104"/>
      <c r="J5" s="107"/>
    </row>
    <row r="6" spans="1:10" x14ac:dyDescent="0.4">
      <c r="A6" s="251" t="s">
        <v>179</v>
      </c>
      <c r="B6" s="193">
        <v>1140424002</v>
      </c>
      <c r="C6" s="193" t="s">
        <v>181</v>
      </c>
      <c r="D6" s="193" t="s">
        <v>81</v>
      </c>
      <c r="E6" s="190" t="s">
        <v>82</v>
      </c>
      <c r="F6" s="190" t="s">
        <v>83</v>
      </c>
      <c r="G6" s="190" t="s">
        <v>83</v>
      </c>
      <c r="H6" s="191">
        <v>1</v>
      </c>
      <c r="I6" s="189"/>
      <c r="J6" s="192">
        <v>1200</v>
      </c>
    </row>
    <row r="7" spans="1:10" x14ac:dyDescent="0.4">
      <c r="A7" s="251" t="s">
        <v>180</v>
      </c>
      <c r="B7" s="193">
        <v>1140424002</v>
      </c>
      <c r="C7" s="193" t="s">
        <v>182</v>
      </c>
      <c r="D7" s="193" t="s">
        <v>84</v>
      </c>
      <c r="E7" s="190" t="s">
        <v>82</v>
      </c>
      <c r="F7" s="190" t="s">
        <v>85</v>
      </c>
      <c r="G7" s="190" t="s">
        <v>85</v>
      </c>
      <c r="H7" s="191">
        <v>3</v>
      </c>
      <c r="I7" s="189"/>
      <c r="J7" s="192">
        <v>6000</v>
      </c>
    </row>
    <row r="8" spans="1:10" ht="15" customHeight="1" x14ac:dyDescent="0.4">
      <c r="A8" s="251"/>
      <c r="B8" s="193"/>
      <c r="C8" s="193"/>
      <c r="D8" s="193"/>
      <c r="E8" s="190"/>
      <c r="F8" s="193"/>
      <c r="G8" s="190"/>
      <c r="H8" s="191"/>
      <c r="I8" s="189"/>
      <c r="J8" s="192"/>
    </row>
    <row r="9" spans="1:10" ht="14.25" customHeight="1" x14ac:dyDescent="0.4">
      <c r="A9" s="251"/>
      <c r="B9" s="193"/>
      <c r="C9" s="193"/>
      <c r="D9" s="193"/>
      <c r="E9" s="190"/>
      <c r="F9" s="193"/>
      <c r="G9" s="190"/>
      <c r="H9" s="191"/>
      <c r="I9" s="189"/>
      <c r="J9" s="192"/>
    </row>
    <row r="10" spans="1:10" ht="15" customHeight="1" x14ac:dyDescent="0.4">
      <c r="A10" s="209"/>
      <c r="B10" s="193"/>
      <c r="C10" s="193"/>
      <c r="D10" s="193"/>
      <c r="E10" s="193"/>
      <c r="F10" s="190"/>
      <c r="G10" s="193"/>
      <c r="H10" s="191"/>
      <c r="I10" s="188"/>
      <c r="J10" s="192"/>
    </row>
    <row r="11" spans="1:10" ht="14.25" customHeight="1" x14ac:dyDescent="0.4">
      <c r="A11" s="195"/>
      <c r="B11" s="193"/>
      <c r="C11" s="193"/>
      <c r="D11" s="193"/>
      <c r="E11" s="193"/>
      <c r="F11" s="190"/>
      <c r="G11" s="193"/>
      <c r="H11" s="191"/>
      <c r="I11" s="188"/>
      <c r="J11" s="192"/>
    </row>
    <row r="12" spans="1:10" s="10" customFormat="1" ht="12.75" customHeight="1" x14ac:dyDescent="0.4">
      <c r="A12" s="209"/>
      <c r="B12" s="190"/>
      <c r="C12" s="190"/>
      <c r="D12" s="190"/>
      <c r="E12" s="190"/>
      <c r="F12" s="190"/>
      <c r="G12" s="190"/>
      <c r="H12" s="189"/>
      <c r="I12" s="194"/>
      <c r="J12" s="192"/>
    </row>
    <row r="13" spans="1:10" ht="15" customHeight="1" x14ac:dyDescent="0.4">
      <c r="A13" s="251"/>
      <c r="B13" s="193"/>
      <c r="C13" s="193"/>
      <c r="D13" s="193"/>
      <c r="E13" s="193"/>
      <c r="F13" s="190"/>
      <c r="G13" s="193"/>
      <c r="H13" s="191"/>
      <c r="I13" s="188"/>
      <c r="J13" s="192"/>
    </row>
    <row r="14" spans="1:10" ht="12.75" customHeight="1" x14ac:dyDescent="0.4">
      <c r="A14" s="209"/>
      <c r="B14" s="193"/>
      <c r="C14" s="193"/>
      <c r="D14" s="193"/>
      <c r="E14" s="193"/>
      <c r="F14" s="190"/>
      <c r="G14" s="193"/>
      <c r="H14" s="191"/>
      <c r="I14" s="188"/>
      <c r="J14" s="192"/>
    </row>
    <row r="15" spans="1:10" ht="15" customHeight="1" x14ac:dyDescent="0.4">
      <c r="A15" s="195"/>
      <c r="B15" s="193"/>
      <c r="C15" s="193"/>
      <c r="D15" s="193"/>
      <c r="E15" s="193"/>
      <c r="F15" s="190"/>
      <c r="G15" s="193"/>
      <c r="H15" s="191"/>
      <c r="I15" s="188"/>
      <c r="J15" s="192"/>
    </row>
    <row r="16" spans="1:10" ht="15" customHeight="1" x14ac:dyDescent="0.4">
      <c r="A16" s="251"/>
      <c r="B16" s="193"/>
      <c r="C16" s="193"/>
      <c r="D16" s="193"/>
      <c r="E16" s="193"/>
      <c r="F16" s="190"/>
      <c r="G16" s="193"/>
      <c r="H16" s="191"/>
      <c r="I16" s="188"/>
      <c r="J16" s="192"/>
    </row>
    <row r="17" spans="1:10" ht="13.5" customHeight="1" x14ac:dyDescent="0.4">
      <c r="A17" s="251"/>
      <c r="B17" s="193"/>
      <c r="C17" s="193"/>
      <c r="D17" s="193"/>
      <c r="E17" s="193"/>
      <c r="F17" s="190"/>
      <c r="G17" s="193"/>
      <c r="H17" s="191"/>
      <c r="I17" s="188"/>
      <c r="J17" s="192"/>
    </row>
    <row r="18" spans="1:10" ht="15.75" customHeight="1" x14ac:dyDescent="0.4">
      <c r="A18" s="209"/>
      <c r="B18" s="193"/>
      <c r="C18" s="193"/>
      <c r="D18" s="193"/>
      <c r="E18" s="193"/>
      <c r="F18" s="190"/>
      <c r="G18" s="193"/>
      <c r="H18" s="191"/>
      <c r="I18" s="188"/>
      <c r="J18" s="192"/>
    </row>
    <row r="19" spans="1:10" ht="17.25" customHeight="1" x14ac:dyDescent="0.4">
      <c r="A19" s="195"/>
      <c r="B19" s="193"/>
      <c r="C19" s="193"/>
      <c r="D19" s="193"/>
      <c r="E19" s="193"/>
      <c r="F19" s="190"/>
      <c r="G19" s="193"/>
      <c r="H19" s="191"/>
      <c r="I19" s="188"/>
      <c r="J19" s="192"/>
    </row>
    <row r="20" spans="1:10" ht="15" customHeight="1" x14ac:dyDescent="0.4">
      <c r="A20" s="251"/>
      <c r="B20" s="193"/>
      <c r="C20" s="193"/>
      <c r="D20" s="193"/>
      <c r="E20" s="193"/>
      <c r="F20" s="190"/>
      <c r="G20" s="193"/>
      <c r="H20" s="191"/>
      <c r="I20" s="188"/>
      <c r="J20" s="192"/>
    </row>
    <row r="21" spans="1:10" ht="14.25" customHeight="1" x14ac:dyDescent="0.4">
      <c r="A21" s="251"/>
      <c r="B21" s="193"/>
      <c r="C21" s="193"/>
      <c r="D21" s="193"/>
      <c r="E21" s="193"/>
      <c r="F21" s="190"/>
      <c r="G21" s="193"/>
      <c r="H21" s="191"/>
      <c r="I21" s="188"/>
      <c r="J21" s="192"/>
    </row>
    <row r="22" spans="1:10" ht="18" customHeight="1" x14ac:dyDescent="0.4">
      <c r="A22" s="269"/>
      <c r="B22" s="193"/>
      <c r="C22" s="193"/>
      <c r="D22" s="193"/>
      <c r="E22" s="193"/>
      <c r="F22" s="190"/>
      <c r="G22" s="193"/>
      <c r="H22" s="191"/>
      <c r="I22" s="188"/>
      <c r="J22" s="192"/>
    </row>
    <row r="23" spans="1:10" ht="15.75" customHeight="1" x14ac:dyDescent="0.4">
      <c r="A23" s="195"/>
      <c r="B23" s="193"/>
      <c r="C23" s="193"/>
      <c r="D23" s="193"/>
      <c r="E23" s="193"/>
      <c r="F23" s="190"/>
      <c r="G23" s="193"/>
      <c r="H23" s="191"/>
      <c r="I23" s="188"/>
      <c r="J23" s="192"/>
    </row>
    <row r="24" spans="1:10" ht="15.75" customHeight="1" x14ac:dyDescent="0.4">
      <c r="A24" s="251"/>
      <c r="B24" s="193"/>
      <c r="C24" s="193"/>
      <c r="D24" s="193"/>
      <c r="E24" s="193"/>
      <c r="F24" s="190"/>
      <c r="G24" s="193"/>
      <c r="H24" s="191"/>
      <c r="I24" s="188"/>
      <c r="J24" s="192"/>
    </row>
    <row r="25" spans="1:10" ht="16.5" customHeight="1" x14ac:dyDescent="0.4">
      <c r="A25" s="251"/>
      <c r="B25" s="193"/>
      <c r="C25" s="193"/>
      <c r="D25" s="193"/>
      <c r="E25" s="193"/>
      <c r="F25" s="190"/>
      <c r="G25" s="193"/>
      <c r="H25" s="191"/>
      <c r="I25" s="188"/>
      <c r="J25" s="192"/>
    </row>
    <row r="26" spans="1:10" ht="16.5" customHeight="1" thickBot="1" x14ac:dyDescent="0.45">
      <c r="A26" s="261"/>
      <c r="B26" s="270"/>
      <c r="C26" s="270"/>
      <c r="D26" s="270"/>
      <c r="E26" s="270"/>
      <c r="F26" s="236"/>
      <c r="G26" s="270"/>
      <c r="H26" s="198"/>
      <c r="I26" s="196"/>
      <c r="J26" s="199"/>
    </row>
    <row r="27" spans="1:10" ht="17.25" customHeight="1" thickBot="1" x14ac:dyDescent="0.45">
      <c r="A27" s="217" t="s">
        <v>168</v>
      </c>
      <c r="B27" s="111"/>
      <c r="C27" s="111"/>
      <c r="D27" s="111"/>
      <c r="E27" s="111"/>
      <c r="F27" s="112"/>
      <c r="G27" s="111"/>
      <c r="H27" s="110"/>
      <c r="I27" s="111"/>
      <c r="J27" s="113">
        <f>ROUND(SUM(J5:J26),0)</f>
        <v>7200</v>
      </c>
    </row>
    <row r="28" spans="1:10" ht="17.25" customHeight="1" x14ac:dyDescent="0.4">
      <c r="A28" s="114"/>
      <c r="B28" s="98"/>
      <c r="C28" s="98"/>
      <c r="D28" s="98"/>
      <c r="E28" s="98"/>
      <c r="F28" s="115"/>
      <c r="G28" s="98"/>
      <c r="I28" s="98"/>
      <c r="J28" s="116"/>
    </row>
    <row r="29" spans="1:10" ht="14.25" customHeight="1" x14ac:dyDescent="0.4">
      <c r="A29" s="117" t="s">
        <v>86</v>
      </c>
    </row>
    <row r="30" spans="1:10" ht="14.25" customHeight="1" x14ac:dyDescent="0.4">
      <c r="A30" s="117" t="s">
        <v>245</v>
      </c>
    </row>
    <row r="31" spans="1:10" ht="14.25" customHeight="1" x14ac:dyDescent="0.4">
      <c r="A31" s="117" t="s">
        <v>87</v>
      </c>
    </row>
    <row r="32" spans="1:10" x14ac:dyDescent="0.4">
      <c r="A32" s="9" t="s">
        <v>88</v>
      </c>
    </row>
    <row r="33" spans="1:10" x14ac:dyDescent="0.4">
      <c r="A33" s="9" t="s">
        <v>89</v>
      </c>
    </row>
    <row r="34" spans="1:10" s="89" customFormat="1" ht="13.5" x14ac:dyDescent="0.3">
      <c r="A34" s="377" t="s">
        <v>247</v>
      </c>
      <c r="B34" s="377"/>
      <c r="C34" s="377"/>
      <c r="D34" s="377"/>
      <c r="E34" s="377"/>
      <c r="F34" s="377"/>
      <c r="G34" s="377"/>
      <c r="H34" s="377"/>
      <c r="I34" s="377"/>
      <c r="J34" s="377"/>
    </row>
    <row r="35" spans="1:10" ht="15.5" x14ac:dyDescent="0.35">
      <c r="A35" s="9" t="s">
        <v>244</v>
      </c>
      <c r="B35" s="89"/>
      <c r="C35" s="89"/>
      <c r="D35" s="89"/>
      <c r="E35" s="89"/>
      <c r="F35" s="9"/>
      <c r="G35" s="89"/>
      <c r="H35" s="118"/>
      <c r="I35" s="89"/>
      <c r="J35" s="89"/>
    </row>
    <row r="37" spans="1:10" s="11" customFormat="1" ht="18" x14ac:dyDescent="0.4">
      <c r="B37" s="119" t="s">
        <v>27</v>
      </c>
      <c r="F37" s="78" t="s">
        <v>28</v>
      </c>
      <c r="I37" s="120" t="s">
        <v>29</v>
      </c>
    </row>
    <row r="38" spans="1:10" ht="14.25" customHeight="1" x14ac:dyDescent="0.4">
      <c r="A38" s="9"/>
    </row>
  </sheetData>
  <sheetProtection algorithmName="SHA-512" hashValue="yiKCCjZgHo1XXBmcJ/b9Yri/a/0mfeyvZDMMVohbpyE9yoB4vBHnwftX0GmJoAjBU8LVP8vrAbwvFDC3Ykv8qQ==" saltValue="2YaPbqRHtlF3p7WFSE52LA==" spinCount="100000" sheet="1" formatCells="0" formatColumns="0" formatRows="0" insertRows="0"/>
  <mergeCells count="3">
    <mergeCell ref="A1:J1"/>
    <mergeCell ref="A2:J2"/>
    <mergeCell ref="A34:J34"/>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7" fitToWidth="0" fitToHeight="0" orientation="landscape"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7"/>
  <dimension ref="A1:L33"/>
  <sheetViews>
    <sheetView view="pageBreakPreview" topLeftCell="A5" zoomScale="60" zoomScaleNormal="80" workbookViewId="0">
      <selection activeCell="O18" sqref="O18"/>
    </sheetView>
  </sheetViews>
  <sheetFormatPr defaultColWidth="11.25" defaultRowHeight="15.5" x14ac:dyDescent="0.35"/>
  <cols>
    <col min="1" max="1" width="14.25" style="85" customWidth="1"/>
    <col min="2" max="2" width="18" style="85" customWidth="1"/>
    <col min="3" max="3" width="24.75" style="85" customWidth="1"/>
    <col min="4" max="4" width="11.75" style="85" customWidth="1"/>
    <col min="5" max="5" width="14.58203125" style="85" customWidth="1"/>
    <col min="6" max="6" width="6.75" style="85" customWidth="1"/>
    <col min="7" max="7" width="18.25" style="85" customWidth="1"/>
    <col min="8" max="8" width="16.33203125" style="85" customWidth="1"/>
    <col min="9" max="9" width="19.5" style="85" customWidth="1"/>
    <col min="10" max="10" width="15.08203125" style="85" customWidth="1"/>
    <col min="11" max="11" width="13.75" style="85" customWidth="1"/>
    <col min="12" max="12" width="11.25" style="85" customWidth="1"/>
    <col min="13" max="16384" width="11.25" style="85"/>
  </cols>
  <sheetData>
    <row r="1" spans="1:11" ht="30" customHeight="1" x14ac:dyDescent="0.45">
      <c r="A1" s="374" t="str">
        <f>計畫經費彙總表!A1</f>
        <v>××股份有限公司</v>
      </c>
      <c r="B1" s="374"/>
      <c r="C1" s="374"/>
      <c r="D1" s="374"/>
      <c r="E1" s="374"/>
      <c r="F1" s="374"/>
      <c r="G1" s="374"/>
      <c r="H1" s="374"/>
      <c r="I1" s="374"/>
      <c r="J1" s="374"/>
      <c r="K1" s="374"/>
    </row>
    <row r="2" spans="1:11" ht="21.5" x14ac:dyDescent="0.45">
      <c r="A2" s="367" t="s">
        <v>183</v>
      </c>
      <c r="B2" s="367"/>
      <c r="C2" s="367"/>
      <c r="D2" s="367"/>
      <c r="E2" s="367"/>
      <c r="F2" s="367"/>
      <c r="G2" s="367"/>
      <c r="H2" s="367"/>
      <c r="I2" s="367"/>
      <c r="J2" s="367"/>
      <c r="K2" s="367"/>
    </row>
    <row r="3" spans="1:11" ht="17.5" thickBot="1" x14ac:dyDescent="0.45">
      <c r="A3" s="2"/>
      <c r="B3" s="2"/>
      <c r="C3" s="2"/>
      <c r="D3" s="2"/>
      <c r="E3" s="2"/>
      <c r="F3" s="2"/>
      <c r="G3" s="2"/>
      <c r="H3" s="2"/>
      <c r="I3" s="2"/>
      <c r="J3" s="2"/>
      <c r="K3" s="3" t="s">
        <v>30</v>
      </c>
    </row>
    <row r="4" spans="1:11" ht="16" thickBot="1" x14ac:dyDescent="0.4">
      <c r="A4" s="137" t="s">
        <v>31</v>
      </c>
      <c r="B4" s="272"/>
      <c r="C4" s="294" t="s">
        <v>32</v>
      </c>
      <c r="D4" s="193"/>
      <c r="E4" s="295"/>
      <c r="F4" s="295"/>
      <c r="G4" s="295"/>
      <c r="H4" s="295"/>
      <c r="I4" s="295"/>
      <c r="J4" s="295"/>
      <c r="K4" s="296"/>
    </row>
    <row r="5" spans="1:11" s="121" customFormat="1" ht="60" customHeight="1" thickBot="1" x14ac:dyDescent="0.35">
      <c r="A5" s="137" t="s">
        <v>90</v>
      </c>
      <c r="B5" s="138" t="s">
        <v>91</v>
      </c>
      <c r="C5" s="139" t="s">
        <v>92</v>
      </c>
      <c r="D5" s="138" t="s">
        <v>93</v>
      </c>
      <c r="E5" s="139" t="s">
        <v>201</v>
      </c>
      <c r="F5" s="139" t="s">
        <v>94</v>
      </c>
      <c r="G5" s="139" t="s">
        <v>197</v>
      </c>
      <c r="H5" s="139" t="s">
        <v>217</v>
      </c>
      <c r="I5" s="140" t="s">
        <v>198</v>
      </c>
      <c r="J5" s="139" t="s">
        <v>199</v>
      </c>
      <c r="K5" s="141" t="s">
        <v>200</v>
      </c>
    </row>
    <row r="6" spans="1:11" ht="14.25" customHeight="1" x14ac:dyDescent="0.35">
      <c r="A6" s="142"/>
      <c r="B6" s="143"/>
      <c r="C6" s="143"/>
      <c r="D6" s="143"/>
      <c r="E6" s="143"/>
      <c r="F6" s="143"/>
      <c r="G6" s="143"/>
      <c r="H6" s="143"/>
      <c r="I6" s="143"/>
      <c r="J6" s="143"/>
      <c r="K6" s="144"/>
    </row>
    <row r="7" spans="1:11" ht="17" x14ac:dyDescent="0.4">
      <c r="A7" s="122" t="s">
        <v>95</v>
      </c>
      <c r="B7" s="271" t="s">
        <v>96</v>
      </c>
      <c r="C7" s="271" t="s">
        <v>96</v>
      </c>
      <c r="D7" s="272" t="s">
        <v>203</v>
      </c>
      <c r="E7" s="123">
        <v>800000</v>
      </c>
      <c r="F7" s="124">
        <v>1</v>
      </c>
      <c r="G7" s="123">
        <v>600000</v>
      </c>
      <c r="H7" s="123">
        <v>36</v>
      </c>
      <c r="I7" s="132">
        <f>IF(H7,F7*G7/H7,0)</f>
        <v>16666.666666666668</v>
      </c>
      <c r="J7" s="125">
        <f>設備使用記錄表!AJ6</f>
        <v>0.67500000000000004</v>
      </c>
      <c r="K7" s="126">
        <f t="shared" ref="K7:K12" si="0">ROUND(I7*J7,0)</f>
        <v>11250</v>
      </c>
    </row>
    <row r="8" spans="1:11" ht="17" x14ac:dyDescent="0.4">
      <c r="A8" s="122" t="s">
        <v>97</v>
      </c>
      <c r="B8" s="271" t="s">
        <v>98</v>
      </c>
      <c r="C8" s="271" t="s">
        <v>98</v>
      </c>
      <c r="D8" s="272" t="s">
        <v>204</v>
      </c>
      <c r="E8" s="123">
        <v>500000</v>
      </c>
      <c r="F8" s="124">
        <v>1</v>
      </c>
      <c r="G8" s="123">
        <v>400000</v>
      </c>
      <c r="H8" s="123">
        <v>48</v>
      </c>
      <c r="I8" s="132">
        <f t="shared" ref="I8:I12" si="1">IF(H8,F8*G8/H8,0)</f>
        <v>8333.3333333333339</v>
      </c>
      <c r="J8" s="125">
        <f>設備使用記錄表!AJ7</f>
        <v>1</v>
      </c>
      <c r="K8" s="126">
        <f t="shared" si="0"/>
        <v>8333</v>
      </c>
    </row>
    <row r="9" spans="1:11" ht="17" x14ac:dyDescent="0.4">
      <c r="A9" s="122" t="s">
        <v>99</v>
      </c>
      <c r="B9" s="271" t="s">
        <v>100</v>
      </c>
      <c r="C9" s="271" t="s">
        <v>100</v>
      </c>
      <c r="D9" s="272" t="s">
        <v>205</v>
      </c>
      <c r="E9" s="123">
        <v>400000</v>
      </c>
      <c r="F9" s="124">
        <v>1</v>
      </c>
      <c r="G9" s="123">
        <v>300000</v>
      </c>
      <c r="H9" s="123">
        <v>36</v>
      </c>
      <c r="I9" s="132">
        <f t="shared" si="1"/>
        <v>8333.3333333333339</v>
      </c>
      <c r="J9" s="125">
        <f>設備使用記錄表!AJ8</f>
        <v>0.5</v>
      </c>
      <c r="K9" s="126">
        <f t="shared" si="0"/>
        <v>4167</v>
      </c>
    </row>
    <row r="10" spans="1:11" ht="17" x14ac:dyDescent="0.4">
      <c r="A10" s="122"/>
      <c r="B10" s="273"/>
      <c r="C10" s="273"/>
      <c r="D10" s="274"/>
      <c r="E10" s="127"/>
      <c r="F10" s="128"/>
      <c r="G10" s="127"/>
      <c r="H10" s="127"/>
      <c r="I10" s="132">
        <f t="shared" si="1"/>
        <v>0</v>
      </c>
      <c r="J10" s="125">
        <f>設備使用記錄表!AJ9</f>
        <v>0</v>
      </c>
      <c r="K10" s="126">
        <f t="shared" si="0"/>
        <v>0</v>
      </c>
    </row>
    <row r="11" spans="1:11" ht="17" x14ac:dyDescent="0.4">
      <c r="A11" s="122"/>
      <c r="B11" s="273"/>
      <c r="C11" s="273"/>
      <c r="D11" s="274"/>
      <c r="E11" s="127"/>
      <c r="F11" s="128"/>
      <c r="G11" s="127"/>
      <c r="H11" s="127"/>
      <c r="I11" s="132">
        <f t="shared" si="1"/>
        <v>0</v>
      </c>
      <c r="J11" s="125">
        <f>設備使用記錄表!AJ10</f>
        <v>0</v>
      </c>
      <c r="K11" s="126">
        <f t="shared" si="0"/>
        <v>0</v>
      </c>
    </row>
    <row r="12" spans="1:11" ht="17.5" thickBot="1" x14ac:dyDescent="0.45">
      <c r="A12" s="252"/>
      <c r="B12" s="275"/>
      <c r="C12" s="275"/>
      <c r="D12" s="276"/>
      <c r="E12" s="253"/>
      <c r="F12" s="254"/>
      <c r="G12" s="253"/>
      <c r="H12" s="253"/>
      <c r="I12" s="255">
        <f t="shared" si="1"/>
        <v>0</v>
      </c>
      <c r="J12" s="256">
        <f>設備使用記錄表!AJ11</f>
        <v>0</v>
      </c>
      <c r="K12" s="257">
        <f t="shared" si="0"/>
        <v>0</v>
      </c>
    </row>
    <row r="13" spans="1:11" ht="18.75" customHeight="1" thickBot="1" x14ac:dyDescent="0.45">
      <c r="A13" s="218" t="s">
        <v>167</v>
      </c>
      <c r="B13" s="111"/>
      <c r="C13" s="111"/>
      <c r="D13" s="111"/>
      <c r="E13" s="129"/>
      <c r="F13" s="129"/>
      <c r="G13" s="129"/>
      <c r="H13" s="129"/>
      <c r="I13" s="129"/>
      <c r="J13" s="130"/>
      <c r="K13" s="113">
        <f>ROUND(SUM(K6:K12),0)</f>
        <v>23750</v>
      </c>
    </row>
    <row r="14" spans="1:11" ht="18.75" customHeight="1" x14ac:dyDescent="0.35">
      <c r="A14" s="98"/>
      <c r="B14" s="98"/>
      <c r="C14" s="98"/>
      <c r="D14" s="98"/>
      <c r="E14" s="116"/>
      <c r="F14" s="116"/>
      <c r="G14" s="116"/>
      <c r="H14" s="116"/>
      <c r="I14" s="116"/>
      <c r="J14" s="131"/>
      <c r="K14" s="116"/>
    </row>
    <row r="15" spans="1:11" ht="21.5" x14ac:dyDescent="0.45">
      <c r="A15" s="367" t="s">
        <v>184</v>
      </c>
      <c r="B15" s="367"/>
      <c r="C15" s="367"/>
      <c r="D15" s="367"/>
      <c r="E15" s="367"/>
      <c r="F15" s="367"/>
      <c r="G15" s="367"/>
      <c r="H15" s="367"/>
      <c r="I15" s="367"/>
      <c r="J15" s="367"/>
      <c r="K15" s="367"/>
    </row>
    <row r="16" spans="1:11" ht="18.75" customHeight="1" thickBot="1" x14ac:dyDescent="0.45">
      <c r="A16" s="2"/>
      <c r="B16" s="2"/>
      <c r="C16" s="2"/>
      <c r="D16" s="2"/>
      <c r="E16" s="2"/>
      <c r="F16" s="2"/>
      <c r="G16" s="2"/>
      <c r="H16" s="2"/>
      <c r="I16" s="2"/>
      <c r="J16" s="2"/>
      <c r="K16" s="3" t="s">
        <v>30</v>
      </c>
    </row>
    <row r="17" spans="1:12" s="121" customFormat="1" ht="50" customHeight="1" thickBot="1" x14ac:dyDescent="0.35">
      <c r="A17" s="137" t="s">
        <v>90</v>
      </c>
      <c r="B17" s="138" t="s">
        <v>91</v>
      </c>
      <c r="C17" s="139" t="s">
        <v>92</v>
      </c>
      <c r="D17" s="138" t="s">
        <v>93</v>
      </c>
      <c r="E17" s="139" t="s">
        <v>201</v>
      </c>
      <c r="F17" s="139" t="s">
        <v>101</v>
      </c>
      <c r="G17" s="285" t="s">
        <v>202</v>
      </c>
      <c r="H17" s="139" t="s">
        <v>240</v>
      </c>
      <c r="I17" s="140" t="s">
        <v>243</v>
      </c>
      <c r="J17" s="139" t="s">
        <v>241</v>
      </c>
      <c r="K17" s="141" t="s">
        <v>242</v>
      </c>
    </row>
    <row r="18" spans="1:12" ht="18.75" customHeight="1" x14ac:dyDescent="0.35">
      <c r="A18" s="142"/>
      <c r="B18" s="143"/>
      <c r="C18" s="143"/>
      <c r="D18" s="143"/>
      <c r="E18" s="143"/>
      <c r="F18" s="143"/>
      <c r="G18" s="291"/>
      <c r="H18" s="291"/>
      <c r="I18" s="143"/>
      <c r="J18" s="145"/>
      <c r="K18" s="144"/>
    </row>
    <row r="19" spans="1:12" ht="18.75" customHeight="1" x14ac:dyDescent="0.4">
      <c r="A19" s="122" t="s">
        <v>102</v>
      </c>
      <c r="B19" s="271" t="s">
        <v>103</v>
      </c>
      <c r="C19" s="271" t="s">
        <v>103</v>
      </c>
      <c r="D19" s="272" t="s">
        <v>185</v>
      </c>
      <c r="E19" s="123">
        <v>150000</v>
      </c>
      <c r="F19" s="124">
        <v>1</v>
      </c>
      <c r="G19" s="127">
        <v>150000</v>
      </c>
      <c r="H19" s="127">
        <v>60</v>
      </c>
      <c r="I19" s="132">
        <f>F19*G19/60</f>
        <v>2500</v>
      </c>
      <c r="J19" s="133">
        <f>設備使用記錄表!AJ13</f>
        <v>1</v>
      </c>
      <c r="K19" s="126">
        <f>ROUND(I19*J19,0)</f>
        <v>2500</v>
      </c>
    </row>
    <row r="20" spans="1:12" ht="18.75" customHeight="1" x14ac:dyDescent="0.4">
      <c r="A20" s="122" t="s">
        <v>104</v>
      </c>
      <c r="B20" s="271" t="s">
        <v>105</v>
      </c>
      <c r="C20" s="271" t="s">
        <v>105</v>
      </c>
      <c r="D20" s="272" t="s">
        <v>186</v>
      </c>
      <c r="E20" s="123">
        <v>600000</v>
      </c>
      <c r="F20" s="124">
        <v>1</v>
      </c>
      <c r="G20" s="127">
        <v>600000</v>
      </c>
      <c r="H20" s="127">
        <v>60</v>
      </c>
      <c r="I20" s="132">
        <f t="shared" ref="I20:I24" si="2">F20*G20/60</f>
        <v>10000</v>
      </c>
      <c r="J20" s="133">
        <f>設備使用記錄表!AJ14</f>
        <v>1</v>
      </c>
      <c r="K20" s="126">
        <f>ROUND(I20*J20,0)</f>
        <v>10000</v>
      </c>
    </row>
    <row r="21" spans="1:12" ht="18.75" customHeight="1" x14ac:dyDescent="0.4">
      <c r="A21" s="122"/>
      <c r="B21" s="271"/>
      <c r="C21" s="271"/>
      <c r="D21" s="272"/>
      <c r="E21" s="123"/>
      <c r="F21" s="124"/>
      <c r="G21" s="128"/>
      <c r="H21" s="128"/>
      <c r="I21" s="132">
        <f t="shared" si="2"/>
        <v>0</v>
      </c>
      <c r="J21" s="133">
        <f>設備使用記錄表!AJ15</f>
        <v>0</v>
      </c>
      <c r="K21" s="126">
        <f>ROUND(I21*J21,0)</f>
        <v>0</v>
      </c>
    </row>
    <row r="22" spans="1:12" ht="18.75" customHeight="1" x14ac:dyDescent="0.4">
      <c r="A22" s="122"/>
      <c r="B22" s="271"/>
      <c r="C22" s="271"/>
      <c r="D22" s="272"/>
      <c r="E22" s="123"/>
      <c r="F22" s="124"/>
      <c r="G22" s="128"/>
      <c r="H22" s="128"/>
      <c r="I22" s="132">
        <f t="shared" si="2"/>
        <v>0</v>
      </c>
      <c r="J22" s="133">
        <f>設備使用記錄表!AJ16</f>
        <v>0</v>
      </c>
      <c r="K22" s="126">
        <f t="shared" ref="K22:K24" si="3">ROUND(I22*J22,0)</f>
        <v>0</v>
      </c>
    </row>
    <row r="23" spans="1:12" ht="18.75" customHeight="1" x14ac:dyDescent="0.4">
      <c r="A23" s="122"/>
      <c r="B23" s="271"/>
      <c r="C23" s="271"/>
      <c r="D23" s="272"/>
      <c r="E23" s="123"/>
      <c r="F23" s="124"/>
      <c r="G23" s="128"/>
      <c r="H23" s="128"/>
      <c r="I23" s="132">
        <f t="shared" si="2"/>
        <v>0</v>
      </c>
      <c r="J23" s="133">
        <f>設備使用記錄表!AJ17</f>
        <v>0</v>
      </c>
      <c r="K23" s="126">
        <f t="shared" si="3"/>
        <v>0</v>
      </c>
    </row>
    <row r="24" spans="1:12" ht="18.75" customHeight="1" thickBot="1" x14ac:dyDescent="0.45">
      <c r="A24" s="252"/>
      <c r="B24" s="277"/>
      <c r="C24" s="277"/>
      <c r="D24" s="278"/>
      <c r="E24" s="259"/>
      <c r="F24" s="258"/>
      <c r="G24" s="259"/>
      <c r="H24" s="258"/>
      <c r="I24" s="255">
        <f t="shared" si="2"/>
        <v>0</v>
      </c>
      <c r="J24" s="260">
        <f>設備使用記錄表!AJ18</f>
        <v>0</v>
      </c>
      <c r="K24" s="257">
        <f t="shared" si="3"/>
        <v>0</v>
      </c>
    </row>
    <row r="25" spans="1:12" ht="18.75" customHeight="1" thickBot="1" x14ac:dyDescent="0.45">
      <c r="A25" s="218" t="s">
        <v>167</v>
      </c>
      <c r="B25" s="111"/>
      <c r="C25" s="111"/>
      <c r="D25" s="111"/>
      <c r="E25" s="129"/>
      <c r="F25" s="129"/>
      <c r="G25" s="292"/>
      <c r="H25" s="292"/>
      <c r="I25" s="129"/>
      <c r="J25" s="134"/>
      <c r="K25" s="113">
        <f>ROUND(SUM(K18:K24),0)</f>
        <v>12500</v>
      </c>
    </row>
    <row r="26" spans="1:12" ht="21" customHeight="1" thickBot="1" x14ac:dyDescent="0.45">
      <c r="A26" s="218" t="s">
        <v>168</v>
      </c>
      <c r="B26" s="111"/>
      <c r="C26" s="111"/>
      <c r="D26" s="111"/>
      <c r="E26" s="129"/>
      <c r="F26" s="129"/>
      <c r="G26" s="293"/>
      <c r="H26" s="293"/>
      <c r="I26" s="129"/>
      <c r="J26" s="134"/>
      <c r="K26" s="113">
        <f>K25+K13</f>
        <v>36250</v>
      </c>
    </row>
    <row r="27" spans="1:12" ht="21" customHeight="1" x14ac:dyDescent="0.35">
      <c r="A27" s="98"/>
      <c r="B27" s="98"/>
      <c r="C27" s="98"/>
      <c r="D27" s="98"/>
      <c r="E27" s="116"/>
      <c r="F27" s="116"/>
      <c r="G27" s="135"/>
      <c r="H27" s="135"/>
      <c r="I27" s="116"/>
      <c r="J27" s="136"/>
      <c r="K27" s="116"/>
    </row>
    <row r="28" spans="1:12" s="9" customFormat="1" ht="13.5" customHeight="1" x14ac:dyDescent="0.3">
      <c r="A28" s="9" t="s">
        <v>106</v>
      </c>
    </row>
    <row r="29" spans="1:12" ht="13.5" customHeight="1" x14ac:dyDescent="0.35">
      <c r="A29" s="117" t="s">
        <v>107</v>
      </c>
      <c r="B29" s="89"/>
      <c r="C29" s="89"/>
      <c r="D29" s="89"/>
      <c r="E29" s="89"/>
      <c r="F29" s="89"/>
      <c r="G29" s="89"/>
      <c r="H29" s="89"/>
      <c r="I29" s="89"/>
      <c r="J29" s="89"/>
      <c r="K29" s="89"/>
      <c r="L29" s="89"/>
    </row>
    <row r="30" spans="1:12" s="89" customFormat="1" ht="13.5" customHeight="1" x14ac:dyDescent="0.3">
      <c r="A30" s="377" t="s">
        <v>216</v>
      </c>
      <c r="B30" s="377"/>
      <c r="C30" s="377"/>
      <c r="D30" s="377"/>
      <c r="E30" s="377"/>
      <c r="F30" s="377"/>
      <c r="G30" s="377"/>
      <c r="H30" s="377"/>
      <c r="I30" s="377"/>
      <c r="J30" s="377"/>
      <c r="K30" s="377"/>
      <c r="L30" s="366"/>
    </row>
    <row r="31" spans="1:12" s="89" customFormat="1" ht="13.5" customHeight="1" x14ac:dyDescent="0.3">
      <c r="A31" s="377" t="s">
        <v>108</v>
      </c>
      <c r="B31" s="377"/>
      <c r="C31" s="377"/>
      <c r="D31" s="377"/>
      <c r="E31" s="377"/>
      <c r="F31" s="377"/>
      <c r="G31" s="377"/>
      <c r="H31" s="377"/>
      <c r="I31" s="377"/>
      <c r="J31" s="377"/>
      <c r="K31" s="377"/>
      <c r="L31" s="366"/>
    </row>
    <row r="33" spans="2:10" s="11" customFormat="1" ht="18" x14ac:dyDescent="0.4">
      <c r="B33" s="78" t="s">
        <v>27</v>
      </c>
      <c r="E33" s="78" t="s">
        <v>28</v>
      </c>
      <c r="H33" s="99"/>
      <c r="J33" s="79" t="s">
        <v>29</v>
      </c>
    </row>
  </sheetData>
  <sheetProtection algorithmName="SHA-512" hashValue="ncteEBinGIVTQmfmcuSv8kprbieDD49OnONM93alAt0HMy6QTLZoa4utFX/zyTzlj9xiLmK043FeYFlOGTLZTQ==" saltValue="tbYimJbHv5i8XcsDOrhlUg==" spinCount="100000" sheet="1" formatCells="0" formatColumns="0" formatRows="0" insertRows="0"/>
  <mergeCells count="5">
    <mergeCell ref="A1:K1"/>
    <mergeCell ref="A2:K2"/>
    <mergeCell ref="A15:K15"/>
    <mergeCell ref="A30:K30"/>
    <mergeCell ref="A31:K31"/>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8" fitToWidth="0" fitToHeight="0"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8"/>
  <dimension ref="A1:AJ25"/>
  <sheetViews>
    <sheetView view="pageBreakPreview" zoomScale="60" zoomScaleNormal="80" workbookViewId="0">
      <selection activeCell="AL17" sqref="AL17"/>
    </sheetView>
  </sheetViews>
  <sheetFormatPr defaultColWidth="11.25" defaultRowHeight="17" x14ac:dyDescent="0.4"/>
  <cols>
    <col min="1" max="1" width="2" style="10" customWidth="1"/>
    <col min="2" max="2" width="11.5" style="10" customWidth="1"/>
    <col min="3" max="33" width="4.25" style="10" customWidth="1"/>
    <col min="34" max="34" width="6.5" style="10" bestFit="1" customWidth="1"/>
    <col min="35" max="35" width="7.5" style="10" customWidth="1"/>
    <col min="36" max="36" width="8.08203125" style="10" bestFit="1" customWidth="1"/>
    <col min="37" max="37" width="11.25" style="10" customWidth="1"/>
    <col min="38" max="16384" width="11.25" style="10"/>
  </cols>
  <sheetData>
    <row r="1" spans="1:36" ht="19.5" x14ac:dyDescent="0.45">
      <c r="A1" s="374" t="str">
        <f>計畫經費彙總表!A1</f>
        <v>××股份有限公司</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row>
    <row r="2" spans="1:36" ht="30" customHeight="1" x14ac:dyDescent="0.4">
      <c r="A2" s="375" t="s">
        <v>187</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row>
    <row r="3" spans="1:36" s="146" customFormat="1" ht="37.5" customHeight="1" x14ac:dyDescent="0.3">
      <c r="A3" s="349"/>
      <c r="B3" s="350" t="s">
        <v>91</v>
      </c>
      <c r="C3" s="351">
        <v>1</v>
      </c>
      <c r="D3" s="351">
        <v>2</v>
      </c>
      <c r="E3" s="351">
        <v>3</v>
      </c>
      <c r="F3" s="351">
        <v>4</v>
      </c>
      <c r="G3" s="351">
        <v>5</v>
      </c>
      <c r="H3" s="351">
        <v>6</v>
      </c>
      <c r="I3" s="351">
        <v>7</v>
      </c>
      <c r="J3" s="351">
        <v>8</v>
      </c>
      <c r="K3" s="351">
        <v>9</v>
      </c>
      <c r="L3" s="351">
        <v>10</v>
      </c>
      <c r="M3" s="351">
        <v>11</v>
      </c>
      <c r="N3" s="351">
        <v>12</v>
      </c>
      <c r="O3" s="351">
        <v>13</v>
      </c>
      <c r="P3" s="351">
        <v>14</v>
      </c>
      <c r="Q3" s="351">
        <v>15</v>
      </c>
      <c r="R3" s="351">
        <v>16</v>
      </c>
      <c r="S3" s="351">
        <v>17</v>
      </c>
      <c r="T3" s="351">
        <v>18</v>
      </c>
      <c r="U3" s="351">
        <v>19</v>
      </c>
      <c r="V3" s="351">
        <v>20</v>
      </c>
      <c r="W3" s="351">
        <v>21</v>
      </c>
      <c r="X3" s="351">
        <v>22</v>
      </c>
      <c r="Y3" s="351">
        <v>23</v>
      </c>
      <c r="Z3" s="351">
        <v>24</v>
      </c>
      <c r="AA3" s="351">
        <v>25</v>
      </c>
      <c r="AB3" s="351">
        <v>26</v>
      </c>
      <c r="AC3" s="351">
        <v>27</v>
      </c>
      <c r="AD3" s="351">
        <v>28</v>
      </c>
      <c r="AE3" s="352">
        <v>29</v>
      </c>
      <c r="AF3" s="352">
        <v>30</v>
      </c>
      <c r="AG3" s="352">
        <v>31</v>
      </c>
      <c r="AH3" s="351" t="s">
        <v>60</v>
      </c>
      <c r="AI3" s="353" t="s">
        <v>109</v>
      </c>
      <c r="AJ3" s="354" t="s">
        <v>62</v>
      </c>
    </row>
    <row r="4" spans="1:36" s="117" customFormat="1" ht="15" customHeight="1" x14ac:dyDescent="0.3">
      <c r="A4" s="355"/>
      <c r="B4" s="155"/>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48"/>
      <c r="AF4" s="148"/>
      <c r="AG4" s="148"/>
      <c r="AH4" s="154"/>
      <c r="AI4" s="154"/>
      <c r="AJ4" s="356"/>
    </row>
    <row r="5" spans="1:36" s="117" customFormat="1" ht="13.5" x14ac:dyDescent="0.3">
      <c r="A5" s="357" t="s">
        <v>110</v>
      </c>
      <c r="B5" s="147"/>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9"/>
      <c r="AI5" s="149"/>
      <c r="AJ5" s="358"/>
    </row>
    <row r="6" spans="1:36" s="9" customFormat="1" ht="21" customHeight="1" x14ac:dyDescent="0.3">
      <c r="A6" s="359"/>
      <c r="B6" s="150" t="str">
        <f>IF(設備使用費!C7&lt;&gt;"",設備使用費!C7,"")</f>
        <v>成型機</v>
      </c>
      <c r="C6" s="151"/>
      <c r="D6" s="151"/>
      <c r="E6" s="151">
        <v>8</v>
      </c>
      <c r="F6" s="151">
        <v>8</v>
      </c>
      <c r="G6" s="151">
        <v>8</v>
      </c>
      <c r="H6" s="151">
        <v>8</v>
      </c>
      <c r="I6" s="151">
        <v>8</v>
      </c>
      <c r="J6" s="151"/>
      <c r="K6" s="151"/>
      <c r="L6" s="151">
        <v>8</v>
      </c>
      <c r="M6" s="151">
        <v>8</v>
      </c>
      <c r="N6" s="151">
        <v>8</v>
      </c>
      <c r="O6" s="151">
        <v>8</v>
      </c>
      <c r="P6" s="151">
        <v>4</v>
      </c>
      <c r="Q6" s="151"/>
      <c r="R6" s="151"/>
      <c r="S6" s="151">
        <v>8</v>
      </c>
      <c r="T6" s="151">
        <v>8</v>
      </c>
      <c r="U6" s="151">
        <v>8</v>
      </c>
      <c r="V6" s="151">
        <v>4</v>
      </c>
      <c r="W6" s="151">
        <v>4</v>
      </c>
      <c r="X6" s="151"/>
      <c r="Y6" s="151"/>
      <c r="Z6" s="151"/>
      <c r="AA6" s="151"/>
      <c r="AB6" s="151"/>
      <c r="AC6" s="151"/>
      <c r="AD6" s="151"/>
      <c r="AE6" s="151"/>
      <c r="AF6" s="151"/>
      <c r="AG6" s="151"/>
      <c r="AH6" s="152">
        <f>SUM(C6:AG6)</f>
        <v>108</v>
      </c>
      <c r="AI6" s="151">
        <v>160</v>
      </c>
      <c r="AJ6" s="360">
        <f>AH6/AI6</f>
        <v>0.67500000000000004</v>
      </c>
    </row>
    <row r="7" spans="1:36" s="9" customFormat="1" ht="18.75" customHeight="1" x14ac:dyDescent="0.3">
      <c r="A7" s="359"/>
      <c r="B7" s="150" t="str">
        <f>IF(設備使用費!C8&lt;&gt;"",設備使用費!C8,"")</f>
        <v>磨石機</v>
      </c>
      <c r="C7" s="151"/>
      <c r="D7" s="151"/>
      <c r="E7" s="151">
        <v>8</v>
      </c>
      <c r="F7" s="151">
        <v>8</v>
      </c>
      <c r="G7" s="151">
        <v>8</v>
      </c>
      <c r="H7" s="151">
        <v>8</v>
      </c>
      <c r="I7" s="151">
        <v>8</v>
      </c>
      <c r="J7" s="151"/>
      <c r="K7" s="151"/>
      <c r="L7" s="151">
        <v>8</v>
      </c>
      <c r="M7" s="151">
        <v>8</v>
      </c>
      <c r="N7" s="151">
        <v>8</v>
      </c>
      <c r="O7" s="151">
        <v>8</v>
      </c>
      <c r="P7" s="151">
        <v>8</v>
      </c>
      <c r="Q7" s="151"/>
      <c r="R7" s="151"/>
      <c r="S7" s="151">
        <v>8</v>
      </c>
      <c r="T7" s="151">
        <v>8</v>
      </c>
      <c r="U7" s="151">
        <v>8</v>
      </c>
      <c r="V7" s="151">
        <v>8</v>
      </c>
      <c r="W7" s="151">
        <v>8</v>
      </c>
      <c r="X7" s="151"/>
      <c r="Y7" s="151"/>
      <c r="Z7" s="151">
        <v>8</v>
      </c>
      <c r="AA7" s="151">
        <v>8</v>
      </c>
      <c r="AB7" s="151">
        <v>8</v>
      </c>
      <c r="AC7" s="151">
        <v>8</v>
      </c>
      <c r="AD7" s="151">
        <v>8</v>
      </c>
      <c r="AE7" s="151"/>
      <c r="AF7" s="151"/>
      <c r="AG7" s="151"/>
      <c r="AH7" s="152">
        <f>SUM(C7:AG7)</f>
        <v>160</v>
      </c>
      <c r="AI7" s="151">
        <v>160</v>
      </c>
      <c r="AJ7" s="360">
        <f>AH7/AI7</f>
        <v>1</v>
      </c>
    </row>
    <row r="8" spans="1:36" s="9" customFormat="1" ht="18.75" customHeight="1" x14ac:dyDescent="0.3">
      <c r="A8" s="359"/>
      <c r="B8" s="150" t="str">
        <f>IF(設備使用費!C9&lt;&gt;"",設備使用費!C9,"")</f>
        <v>加工機</v>
      </c>
      <c r="C8" s="151"/>
      <c r="D8" s="151"/>
      <c r="E8" s="151">
        <v>4</v>
      </c>
      <c r="F8" s="151">
        <v>4</v>
      </c>
      <c r="G8" s="151">
        <v>4</v>
      </c>
      <c r="H8" s="151">
        <v>4</v>
      </c>
      <c r="I8" s="151">
        <v>4</v>
      </c>
      <c r="J8" s="151"/>
      <c r="K8" s="151"/>
      <c r="L8" s="151">
        <v>4</v>
      </c>
      <c r="M8" s="151">
        <v>4</v>
      </c>
      <c r="N8" s="151">
        <v>4</v>
      </c>
      <c r="O8" s="151">
        <v>4</v>
      </c>
      <c r="P8" s="151">
        <v>4</v>
      </c>
      <c r="Q8" s="151"/>
      <c r="R8" s="151"/>
      <c r="S8" s="151">
        <v>4</v>
      </c>
      <c r="T8" s="151">
        <v>4</v>
      </c>
      <c r="U8" s="151">
        <v>4</v>
      </c>
      <c r="V8" s="151">
        <v>4</v>
      </c>
      <c r="W8" s="151">
        <v>4</v>
      </c>
      <c r="X8" s="151"/>
      <c r="Y8" s="151"/>
      <c r="Z8" s="151">
        <v>4</v>
      </c>
      <c r="AA8" s="151">
        <v>4</v>
      </c>
      <c r="AB8" s="151">
        <v>4</v>
      </c>
      <c r="AC8" s="151">
        <v>4</v>
      </c>
      <c r="AD8" s="151">
        <v>4</v>
      </c>
      <c r="AE8" s="151"/>
      <c r="AF8" s="151"/>
      <c r="AG8" s="151"/>
      <c r="AH8" s="152">
        <f>SUM(C8:AG8)</f>
        <v>80</v>
      </c>
      <c r="AI8" s="151">
        <v>160</v>
      </c>
      <c r="AJ8" s="360">
        <f>AH8/AI8</f>
        <v>0.5</v>
      </c>
    </row>
    <row r="9" spans="1:36" s="9" customFormat="1" ht="18.75" customHeight="1" x14ac:dyDescent="0.3">
      <c r="A9" s="359"/>
      <c r="B9" s="150" t="str">
        <f>IF(設備使用費!C10&lt;&gt;"",設備使用費!C10,"")</f>
        <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2">
        <f t="shared" ref="AH9:AH11" si="0">SUM(C9:AG9)</f>
        <v>0</v>
      </c>
      <c r="AI9" s="151">
        <v>160</v>
      </c>
      <c r="AJ9" s="360">
        <f t="shared" ref="AJ9:AJ11" si="1">AH9/AI9</f>
        <v>0</v>
      </c>
    </row>
    <row r="10" spans="1:36" s="9" customFormat="1" ht="18.75" customHeight="1" x14ac:dyDescent="0.3">
      <c r="A10" s="359"/>
      <c r="B10" s="150" t="str">
        <f>IF(設備使用費!C11&lt;&gt;"",設備使用費!C11,"")</f>
        <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2">
        <f t="shared" si="0"/>
        <v>0</v>
      </c>
      <c r="AI10" s="151">
        <v>160</v>
      </c>
      <c r="AJ10" s="360">
        <f t="shared" si="1"/>
        <v>0</v>
      </c>
    </row>
    <row r="11" spans="1:36" s="9" customFormat="1" ht="18.75" customHeight="1" x14ac:dyDescent="0.3">
      <c r="A11" s="359"/>
      <c r="B11" s="150" t="str">
        <f>IF(設備使用費!C12&lt;&gt;"",設備使用費!C12,"")</f>
        <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2">
        <f t="shared" si="0"/>
        <v>0</v>
      </c>
      <c r="AI11" s="151">
        <v>160</v>
      </c>
      <c r="AJ11" s="360">
        <f t="shared" si="1"/>
        <v>0</v>
      </c>
    </row>
    <row r="12" spans="1:36" s="9" customFormat="1" ht="13.5" x14ac:dyDescent="0.3">
      <c r="A12" s="321" t="s">
        <v>111</v>
      </c>
      <c r="B12" s="150"/>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c r="AI12" s="151"/>
      <c r="AJ12" s="360"/>
    </row>
    <row r="13" spans="1:36" s="9" customFormat="1" ht="18.75" customHeight="1" x14ac:dyDescent="0.3">
      <c r="A13" s="359"/>
      <c r="B13" s="150" t="str">
        <f>IF(設備使用費!C19&lt;&gt;"",設備使用費!C19,"")</f>
        <v>電腦</v>
      </c>
      <c r="C13" s="151"/>
      <c r="D13" s="151"/>
      <c r="E13" s="151">
        <v>8</v>
      </c>
      <c r="F13" s="151">
        <v>8</v>
      </c>
      <c r="G13" s="151">
        <v>8</v>
      </c>
      <c r="H13" s="151">
        <v>8</v>
      </c>
      <c r="I13" s="151">
        <v>8</v>
      </c>
      <c r="J13" s="151"/>
      <c r="K13" s="151"/>
      <c r="L13" s="151">
        <v>8</v>
      </c>
      <c r="M13" s="151">
        <v>8</v>
      </c>
      <c r="N13" s="151">
        <v>8</v>
      </c>
      <c r="O13" s="151">
        <v>8</v>
      </c>
      <c r="P13" s="151">
        <v>8</v>
      </c>
      <c r="Q13" s="151"/>
      <c r="R13" s="151"/>
      <c r="S13" s="151">
        <v>8</v>
      </c>
      <c r="T13" s="151">
        <v>8</v>
      </c>
      <c r="U13" s="151">
        <v>8</v>
      </c>
      <c r="V13" s="151">
        <v>8</v>
      </c>
      <c r="W13" s="151">
        <v>8</v>
      </c>
      <c r="X13" s="151"/>
      <c r="Y13" s="151"/>
      <c r="Z13" s="151">
        <v>8</v>
      </c>
      <c r="AA13" s="151">
        <v>8</v>
      </c>
      <c r="AB13" s="151">
        <v>8</v>
      </c>
      <c r="AC13" s="151">
        <v>8</v>
      </c>
      <c r="AD13" s="151">
        <v>8</v>
      </c>
      <c r="AE13" s="151"/>
      <c r="AF13" s="151"/>
      <c r="AG13" s="151"/>
      <c r="AH13" s="152">
        <f>SUM(C13:AG13)</f>
        <v>160</v>
      </c>
      <c r="AI13" s="151">
        <v>160</v>
      </c>
      <c r="AJ13" s="360">
        <f>AH13/AI13</f>
        <v>1</v>
      </c>
    </row>
    <row r="14" spans="1:36" s="9" customFormat="1" ht="18.75" customHeight="1" x14ac:dyDescent="0.3">
      <c r="A14" s="359"/>
      <c r="B14" s="150" t="str">
        <f>IF(設備使用費!C20&lt;&gt;"",設備使用費!C20,"")</f>
        <v>射出機</v>
      </c>
      <c r="C14" s="151"/>
      <c r="D14" s="151"/>
      <c r="E14" s="151">
        <v>8</v>
      </c>
      <c r="F14" s="151">
        <v>8</v>
      </c>
      <c r="G14" s="151">
        <v>8</v>
      </c>
      <c r="H14" s="151">
        <v>8</v>
      </c>
      <c r="I14" s="151">
        <v>8</v>
      </c>
      <c r="J14" s="151"/>
      <c r="K14" s="151"/>
      <c r="L14" s="151">
        <v>8</v>
      </c>
      <c r="M14" s="151">
        <v>8</v>
      </c>
      <c r="N14" s="151">
        <v>8</v>
      </c>
      <c r="O14" s="151">
        <v>8</v>
      </c>
      <c r="P14" s="151">
        <v>8</v>
      </c>
      <c r="Q14" s="151"/>
      <c r="R14" s="151"/>
      <c r="S14" s="151">
        <v>8</v>
      </c>
      <c r="T14" s="151">
        <v>8</v>
      </c>
      <c r="U14" s="151">
        <v>8</v>
      </c>
      <c r="V14" s="151">
        <v>8</v>
      </c>
      <c r="W14" s="151">
        <v>8</v>
      </c>
      <c r="X14" s="151"/>
      <c r="Y14" s="151"/>
      <c r="Z14" s="151">
        <v>8</v>
      </c>
      <c r="AA14" s="151">
        <v>8</v>
      </c>
      <c r="AB14" s="151">
        <v>8</v>
      </c>
      <c r="AC14" s="151">
        <v>8</v>
      </c>
      <c r="AD14" s="151">
        <v>8</v>
      </c>
      <c r="AE14" s="151"/>
      <c r="AF14" s="151"/>
      <c r="AG14" s="151"/>
      <c r="AH14" s="152">
        <f>SUM(C14:AG14)</f>
        <v>160</v>
      </c>
      <c r="AI14" s="151">
        <v>160</v>
      </c>
      <c r="AJ14" s="360">
        <f>AH14/AI14</f>
        <v>1</v>
      </c>
    </row>
    <row r="15" spans="1:36" s="9" customFormat="1" ht="18.75" customHeight="1" x14ac:dyDescent="0.3">
      <c r="A15" s="359"/>
      <c r="B15" s="150" t="str">
        <f>IF(設備使用費!C21&lt;&gt;"",設備使用費!C21,"")</f>
        <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f t="shared" ref="AH15:AH17" si="2">SUM(C15:AG15)</f>
        <v>0</v>
      </c>
      <c r="AI15" s="151">
        <v>160</v>
      </c>
      <c r="AJ15" s="360">
        <f t="shared" ref="AJ15:AJ18" si="3">AH15/AI15</f>
        <v>0</v>
      </c>
    </row>
    <row r="16" spans="1:36" s="9" customFormat="1" ht="22.5" customHeight="1" x14ac:dyDescent="0.3">
      <c r="A16" s="359"/>
      <c r="B16" s="150" t="str">
        <f>IF(設備使用費!C22&lt;&gt;"",設備使用費!C22,"")</f>
        <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2">
        <f t="shared" si="2"/>
        <v>0</v>
      </c>
      <c r="AI16" s="151">
        <v>160</v>
      </c>
      <c r="AJ16" s="360">
        <f t="shared" si="3"/>
        <v>0</v>
      </c>
    </row>
    <row r="17" spans="1:36" s="9" customFormat="1" ht="22.5" customHeight="1" x14ac:dyDescent="0.3">
      <c r="A17" s="359"/>
      <c r="B17" s="150" t="str">
        <f>IF(設備使用費!C23&lt;&gt;"",設備使用費!C23,"")</f>
        <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f t="shared" si="2"/>
        <v>0</v>
      </c>
      <c r="AI17" s="151">
        <v>160</v>
      </c>
      <c r="AJ17" s="360">
        <f t="shared" si="3"/>
        <v>0</v>
      </c>
    </row>
    <row r="18" spans="1:36" s="9" customFormat="1" ht="20.25" customHeight="1" x14ac:dyDescent="0.3">
      <c r="A18" s="361"/>
      <c r="B18" s="362" t="str">
        <f>IF(設備使用費!C24&lt;&gt;"",設備使用費!C24,"")</f>
        <v/>
      </c>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4">
        <f t="shared" ref="AH18" si="4">SUM(C18:AG18)</f>
        <v>0</v>
      </c>
      <c r="AI18" s="363">
        <v>160</v>
      </c>
      <c r="AJ18" s="365">
        <f t="shared" si="3"/>
        <v>0</v>
      </c>
    </row>
    <row r="19" spans="1:36" ht="20.25" customHeight="1" x14ac:dyDescent="0.4">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153"/>
    </row>
    <row r="20" spans="1:36" s="9" customFormat="1" ht="18" customHeight="1" x14ac:dyDescent="0.3">
      <c r="A20" s="9" t="s">
        <v>112</v>
      </c>
    </row>
    <row r="21" spans="1:36" s="9" customFormat="1" ht="18" customHeight="1" x14ac:dyDescent="0.3">
      <c r="A21" s="9" t="s">
        <v>113</v>
      </c>
    </row>
    <row r="22" spans="1:36" s="9" customFormat="1" ht="13.5" x14ac:dyDescent="0.3">
      <c r="A22" s="9" t="s">
        <v>114</v>
      </c>
    </row>
    <row r="23" spans="1:36" s="9" customFormat="1" ht="13.5" x14ac:dyDescent="0.3"/>
    <row r="24" spans="1:36" s="100" customFormat="1" ht="18" x14ac:dyDescent="0.4">
      <c r="A24" s="11"/>
      <c r="B24" s="11"/>
      <c r="C24" s="78" t="s">
        <v>27</v>
      </c>
      <c r="D24" s="11"/>
      <c r="E24" s="11"/>
      <c r="F24" s="11"/>
      <c r="G24" s="99"/>
      <c r="H24" s="11"/>
      <c r="I24" s="11"/>
      <c r="J24" s="11"/>
      <c r="K24" s="11"/>
      <c r="L24" s="11"/>
      <c r="M24" s="11"/>
      <c r="N24" s="11"/>
      <c r="O24" s="78" t="s">
        <v>28</v>
      </c>
      <c r="P24" s="11"/>
      <c r="Q24" s="11"/>
      <c r="R24" s="11"/>
      <c r="S24" s="11"/>
      <c r="T24" s="11"/>
      <c r="U24" s="11"/>
      <c r="V24" s="11"/>
      <c r="W24" s="11"/>
      <c r="X24" s="79" t="s">
        <v>29</v>
      </c>
      <c r="Y24" s="11"/>
      <c r="Z24" s="11"/>
      <c r="AA24" s="11"/>
      <c r="AB24" s="11"/>
      <c r="AC24" s="11"/>
      <c r="AD24" s="11"/>
      <c r="AE24" s="11"/>
      <c r="AF24" s="11"/>
      <c r="AG24" s="11"/>
      <c r="AH24" s="11"/>
      <c r="AI24" s="11"/>
      <c r="AJ24" s="11"/>
    </row>
    <row r="25" spans="1:36" ht="18" x14ac:dyDescent="0.4">
      <c r="B25" s="11"/>
      <c r="C25" s="11"/>
      <c r="D25" s="78"/>
      <c r="E25" s="11"/>
      <c r="F25" s="11"/>
      <c r="H25" s="99"/>
      <c r="I25" s="11"/>
      <c r="K25" s="11"/>
      <c r="L25" s="11"/>
      <c r="N25" s="78"/>
      <c r="Y25" s="79"/>
    </row>
  </sheetData>
  <sheetProtection algorithmName="SHA-512" hashValue="a0kU6N4x8nn+dyUGdiRMZMZKPS6EeJH5Z5tjAHZkq+lur4+V+TdA2sBVf/Cem9KKziaRquy57Wgh0lIjhDb9KA==" saltValue="PODWKZtgHOe4mf6j1m2g8A==" spinCount="100000" sheet="1" formatCells="0" formatColumns="0" formatRows="0" insertRows="0"/>
  <mergeCells count="2">
    <mergeCell ref="A1:AJ1"/>
    <mergeCell ref="A2:A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80" fitToWidth="0" fitToHeight="0" orientation="landscape"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9"/>
  <dimension ref="A1:M27"/>
  <sheetViews>
    <sheetView view="pageBreakPreview" zoomScale="60" zoomScaleNormal="80" workbookViewId="0">
      <selection activeCell="A23" sqref="A23:M23"/>
    </sheetView>
  </sheetViews>
  <sheetFormatPr defaultColWidth="11.25" defaultRowHeight="15.5" x14ac:dyDescent="0.35"/>
  <cols>
    <col min="1" max="1" width="2.5" style="85" customWidth="1"/>
    <col min="2" max="2" width="17.58203125" style="85" customWidth="1"/>
    <col min="3" max="3" width="15.5" style="85" customWidth="1"/>
    <col min="4" max="4" width="16.75" style="85" customWidth="1"/>
    <col min="5" max="5" width="15.75" style="85" customWidth="1"/>
    <col min="6" max="6" width="15" style="85" bestFit="1" customWidth="1"/>
    <col min="7" max="7" width="12.08203125" style="85" customWidth="1"/>
    <col min="8" max="8" width="13" style="85" customWidth="1"/>
    <col min="9" max="9" width="12.08203125" style="85" customWidth="1"/>
    <col min="10" max="10" width="14.5" style="85" customWidth="1"/>
    <col min="11" max="11" width="8.75" style="85" customWidth="1"/>
    <col min="12" max="12" width="8.25" style="85" customWidth="1"/>
    <col min="13" max="13" width="11.75" style="85" bestFit="1" customWidth="1"/>
    <col min="14" max="14" width="11.25" style="85" customWidth="1"/>
    <col min="15" max="16384" width="11.25" style="85"/>
  </cols>
  <sheetData>
    <row r="1" spans="1:13" ht="26.25" customHeight="1" x14ac:dyDescent="0.45">
      <c r="A1" s="376" t="str">
        <f>計畫經費彙總表!A1</f>
        <v>××股份有限公司</v>
      </c>
      <c r="B1" s="376"/>
      <c r="C1" s="376"/>
      <c r="D1" s="376"/>
      <c r="E1" s="376"/>
      <c r="F1" s="376"/>
      <c r="G1" s="376"/>
      <c r="H1" s="376"/>
      <c r="I1" s="376"/>
      <c r="J1" s="376"/>
      <c r="K1" s="376"/>
      <c r="L1" s="376"/>
      <c r="M1" s="376"/>
    </row>
    <row r="2" spans="1:13" ht="30" customHeight="1" x14ac:dyDescent="0.45">
      <c r="A2" s="367" t="s">
        <v>188</v>
      </c>
      <c r="B2" s="367"/>
      <c r="C2" s="367"/>
      <c r="D2" s="367"/>
      <c r="E2" s="367"/>
      <c r="F2" s="367"/>
      <c r="G2" s="367"/>
      <c r="H2" s="367"/>
      <c r="I2" s="367"/>
      <c r="J2" s="367"/>
      <c r="K2" s="367"/>
      <c r="L2" s="367"/>
      <c r="M2" s="367"/>
    </row>
    <row r="3" spans="1:13" ht="17.5" thickBot="1" x14ac:dyDescent="0.45">
      <c r="A3" s="2"/>
      <c r="B3" s="2"/>
      <c r="C3" s="2"/>
      <c r="D3" s="2"/>
      <c r="E3" s="2"/>
      <c r="F3" s="2"/>
      <c r="G3" s="2"/>
      <c r="H3" s="2"/>
      <c r="I3" s="2"/>
      <c r="J3" s="2"/>
      <c r="K3" s="2"/>
      <c r="L3" s="2"/>
      <c r="M3" s="3" t="s">
        <v>30</v>
      </c>
    </row>
    <row r="4" spans="1:13" s="97" customFormat="1" ht="38.25" customHeight="1" thickBot="1" x14ac:dyDescent="0.4">
      <c r="A4" s="379" t="s">
        <v>90</v>
      </c>
      <c r="B4" s="379"/>
      <c r="C4" s="6" t="s">
        <v>91</v>
      </c>
      <c r="D4" s="7" t="s">
        <v>92</v>
      </c>
      <c r="E4" s="7" t="s">
        <v>115</v>
      </c>
      <c r="F4" s="6" t="s">
        <v>31</v>
      </c>
      <c r="G4" s="6" t="s">
        <v>72</v>
      </c>
      <c r="H4" s="6" t="s">
        <v>116</v>
      </c>
      <c r="I4" s="6" t="s">
        <v>117</v>
      </c>
      <c r="J4" s="6" t="s">
        <v>118</v>
      </c>
      <c r="K4" s="6" t="s">
        <v>78</v>
      </c>
      <c r="L4" s="6" t="s">
        <v>119</v>
      </c>
      <c r="M4" s="4" t="s">
        <v>120</v>
      </c>
    </row>
    <row r="5" spans="1:13" s="10" customFormat="1" ht="18" customHeight="1" x14ac:dyDescent="0.4">
      <c r="A5" s="157"/>
      <c r="B5" s="158"/>
      <c r="C5" s="159"/>
      <c r="D5" s="159"/>
      <c r="E5" s="159"/>
      <c r="F5" s="159"/>
      <c r="G5" s="159"/>
      <c r="H5" s="159"/>
      <c r="I5" s="159"/>
      <c r="J5" s="159"/>
      <c r="K5" s="159"/>
      <c r="L5" s="159"/>
      <c r="M5" s="160"/>
    </row>
    <row r="6" spans="1:13" s="10" customFormat="1" ht="18" customHeight="1" x14ac:dyDescent="0.4">
      <c r="A6" s="161"/>
      <c r="B6" s="200" t="s">
        <v>95</v>
      </c>
      <c r="C6" s="279" t="str">
        <f>設備使用記錄表!B6</f>
        <v>成型機</v>
      </c>
      <c r="D6" s="279" t="str">
        <f>設備使用記錄表!B6</f>
        <v>成型機</v>
      </c>
      <c r="E6" s="202">
        <v>800000</v>
      </c>
      <c r="F6" s="279" t="s">
        <v>233</v>
      </c>
      <c r="G6" s="279">
        <v>11404003</v>
      </c>
      <c r="H6" s="279" t="s">
        <v>235</v>
      </c>
      <c r="I6" s="279" t="s">
        <v>121</v>
      </c>
      <c r="J6" s="201" t="s">
        <v>122</v>
      </c>
      <c r="K6" s="201">
        <v>1</v>
      </c>
      <c r="L6" s="203" t="s">
        <v>123</v>
      </c>
      <c r="M6" s="204">
        <v>500</v>
      </c>
    </row>
    <row r="7" spans="1:13" s="10" customFormat="1" ht="16.5" customHeight="1" x14ac:dyDescent="0.4">
      <c r="A7" s="161"/>
      <c r="B7" s="200" t="s">
        <v>97</v>
      </c>
      <c r="C7" s="279" t="str">
        <f>設備使用記錄表!B7</f>
        <v>磨石機</v>
      </c>
      <c r="D7" s="279" t="str">
        <f>設備使用記錄表!B7</f>
        <v>磨石機</v>
      </c>
      <c r="E7" s="202">
        <v>500000</v>
      </c>
      <c r="F7" s="279" t="s">
        <v>234</v>
      </c>
      <c r="G7" s="279">
        <v>11404009</v>
      </c>
      <c r="H7" s="279" t="s">
        <v>236</v>
      </c>
      <c r="I7" s="279" t="s">
        <v>124</v>
      </c>
      <c r="J7" s="201" t="s">
        <v>125</v>
      </c>
      <c r="K7" s="201">
        <v>1</v>
      </c>
      <c r="L7" s="203" t="s">
        <v>123</v>
      </c>
      <c r="M7" s="204">
        <v>2500</v>
      </c>
    </row>
    <row r="8" spans="1:13" s="10" customFormat="1" ht="18" customHeight="1" x14ac:dyDescent="0.4">
      <c r="A8" s="161"/>
      <c r="B8" s="200"/>
      <c r="C8" s="279"/>
      <c r="D8" s="279"/>
      <c r="E8" s="202"/>
      <c r="F8" s="279"/>
      <c r="G8" s="279"/>
      <c r="H8" s="279"/>
      <c r="I8" s="279"/>
      <c r="J8" s="201"/>
      <c r="K8" s="201"/>
      <c r="L8" s="201"/>
      <c r="M8" s="204"/>
    </row>
    <row r="9" spans="1:13" s="10" customFormat="1" ht="16.5" customHeight="1" x14ac:dyDescent="0.4">
      <c r="A9" s="162"/>
      <c r="B9" s="200"/>
      <c r="C9" s="279"/>
      <c r="D9" s="279"/>
      <c r="E9" s="202"/>
      <c r="F9" s="279"/>
      <c r="G9" s="279"/>
      <c r="H9" s="279"/>
      <c r="I9" s="279"/>
      <c r="J9" s="201"/>
      <c r="K9" s="201"/>
      <c r="L9" s="201"/>
      <c r="M9" s="204"/>
    </row>
    <row r="10" spans="1:13" s="10" customFormat="1" ht="16.5" customHeight="1" x14ac:dyDescent="0.4">
      <c r="A10" s="161"/>
      <c r="B10" s="200"/>
      <c r="C10" s="279"/>
      <c r="D10" s="279"/>
      <c r="E10" s="202"/>
      <c r="F10" s="279"/>
      <c r="G10" s="279"/>
      <c r="H10" s="279"/>
      <c r="I10" s="279"/>
      <c r="J10" s="201"/>
      <c r="K10" s="201"/>
      <c r="L10" s="201"/>
      <c r="M10" s="204"/>
    </row>
    <row r="11" spans="1:13" s="10" customFormat="1" ht="17.25" customHeight="1" x14ac:dyDescent="0.4">
      <c r="A11" s="161"/>
      <c r="B11" s="200"/>
      <c r="C11" s="279"/>
      <c r="D11" s="279"/>
      <c r="E11" s="202"/>
      <c r="F11" s="279"/>
      <c r="G11" s="279"/>
      <c r="H11" s="279"/>
      <c r="I11" s="279"/>
      <c r="J11" s="201"/>
      <c r="K11" s="201"/>
      <c r="L11" s="201"/>
      <c r="M11" s="204"/>
    </row>
    <row r="12" spans="1:13" s="10" customFormat="1" ht="15.75" customHeight="1" x14ac:dyDescent="0.4">
      <c r="A12" s="161"/>
      <c r="B12" s="200"/>
      <c r="C12" s="279"/>
      <c r="D12" s="279"/>
      <c r="E12" s="202"/>
      <c r="F12" s="279"/>
      <c r="G12" s="279"/>
      <c r="H12" s="279"/>
      <c r="I12" s="279"/>
      <c r="J12" s="201"/>
      <c r="K12" s="201"/>
      <c r="L12" s="201"/>
      <c r="M12" s="204"/>
    </row>
    <row r="13" spans="1:13" s="10" customFormat="1" ht="19.5" customHeight="1" x14ac:dyDescent="0.4">
      <c r="A13" s="162"/>
      <c r="B13" s="200"/>
      <c r="C13" s="279"/>
      <c r="D13" s="279"/>
      <c r="E13" s="202"/>
      <c r="F13" s="279"/>
      <c r="G13" s="279"/>
      <c r="H13" s="279"/>
      <c r="I13" s="279"/>
      <c r="J13" s="201"/>
      <c r="K13" s="201"/>
      <c r="L13" s="201"/>
      <c r="M13" s="204"/>
    </row>
    <row r="14" spans="1:13" s="10" customFormat="1" ht="16.5" customHeight="1" x14ac:dyDescent="0.4">
      <c r="A14" s="161"/>
      <c r="B14" s="200"/>
      <c r="C14" s="279"/>
      <c r="D14" s="279"/>
      <c r="E14" s="202"/>
      <c r="F14" s="279"/>
      <c r="G14" s="279"/>
      <c r="H14" s="279"/>
      <c r="I14" s="279"/>
      <c r="J14" s="201"/>
      <c r="K14" s="201"/>
      <c r="L14" s="201"/>
      <c r="M14" s="204"/>
    </row>
    <row r="15" spans="1:13" s="10" customFormat="1" ht="17.25" customHeight="1" thickBot="1" x14ac:dyDescent="0.45">
      <c r="A15" s="163"/>
      <c r="B15" s="280"/>
      <c r="C15" s="281"/>
      <c r="D15" s="281"/>
      <c r="E15" s="206"/>
      <c r="F15" s="281"/>
      <c r="G15" s="281"/>
      <c r="H15" s="281"/>
      <c r="I15" s="281"/>
      <c r="J15" s="205"/>
      <c r="K15" s="205"/>
      <c r="L15" s="205"/>
      <c r="M15" s="207"/>
    </row>
    <row r="16" spans="1:13" s="10" customFormat="1" ht="22.5" customHeight="1" thickBot="1" x14ac:dyDescent="0.45">
      <c r="A16" s="217" t="s">
        <v>167</v>
      </c>
      <c r="B16" s="164"/>
      <c r="C16" s="165"/>
      <c r="D16" s="165"/>
      <c r="E16" s="166"/>
      <c r="F16" s="109"/>
      <c r="G16" s="109"/>
      <c r="H16" s="109"/>
      <c r="I16" s="109"/>
      <c r="J16" s="109"/>
      <c r="K16" s="109"/>
      <c r="L16" s="109"/>
      <c r="M16" s="167">
        <f>ROUND(SUM(M5:M15),0)</f>
        <v>3000</v>
      </c>
    </row>
    <row r="17" spans="1:13" ht="22.5" customHeight="1" x14ac:dyDescent="0.4">
      <c r="A17" s="114"/>
      <c r="B17" s="168"/>
      <c r="C17" s="168"/>
      <c r="D17" s="168"/>
      <c r="E17" s="116"/>
      <c r="M17" s="116"/>
    </row>
    <row r="18" spans="1:13" s="9" customFormat="1" ht="13.5" x14ac:dyDescent="0.3">
      <c r="A18" s="9" t="s">
        <v>126</v>
      </c>
    </row>
    <row r="19" spans="1:13" s="9" customFormat="1" ht="13.5" x14ac:dyDescent="0.3">
      <c r="A19" s="9" t="s">
        <v>127</v>
      </c>
      <c r="G19" s="117"/>
    </row>
    <row r="20" spans="1:13" s="9" customFormat="1" ht="13.5" x14ac:dyDescent="0.3">
      <c r="A20" s="9" t="s">
        <v>128</v>
      </c>
    </row>
    <row r="21" spans="1:13" s="9" customFormat="1" ht="13.5" x14ac:dyDescent="0.3">
      <c r="A21" s="377" t="s">
        <v>246</v>
      </c>
      <c r="B21" s="377"/>
      <c r="C21" s="377"/>
      <c r="D21" s="377"/>
      <c r="E21" s="377"/>
      <c r="F21" s="377"/>
      <c r="G21" s="377"/>
      <c r="H21" s="377"/>
      <c r="I21" s="377"/>
      <c r="J21" s="377"/>
      <c r="K21" s="377"/>
      <c r="L21" s="377"/>
      <c r="M21" s="377"/>
    </row>
    <row r="22" spans="1:13" s="9" customFormat="1" ht="13.5" x14ac:dyDescent="0.3">
      <c r="A22" s="377" t="s">
        <v>253</v>
      </c>
      <c r="B22" s="377"/>
      <c r="C22" s="377"/>
      <c r="D22" s="377"/>
      <c r="E22" s="377"/>
      <c r="F22" s="377"/>
      <c r="G22" s="377"/>
      <c r="H22" s="377"/>
      <c r="I22" s="377"/>
      <c r="J22" s="377"/>
      <c r="K22" s="377"/>
      <c r="L22" s="377"/>
      <c r="M22" s="377"/>
    </row>
    <row r="23" spans="1:13" s="9" customFormat="1" x14ac:dyDescent="0.35">
      <c r="A23" s="378"/>
      <c r="B23" s="378"/>
      <c r="C23" s="378"/>
      <c r="D23" s="378"/>
      <c r="E23" s="378"/>
      <c r="F23" s="378"/>
      <c r="G23" s="378"/>
      <c r="H23" s="378"/>
      <c r="I23" s="378"/>
      <c r="J23" s="378"/>
      <c r="K23" s="378"/>
      <c r="L23" s="378"/>
      <c r="M23" s="378"/>
    </row>
    <row r="24" spans="1:13" s="11" customFormat="1" ht="18" x14ac:dyDescent="0.4">
      <c r="A24" s="99"/>
      <c r="B24" s="78" t="s">
        <v>27</v>
      </c>
      <c r="F24" s="78" t="s">
        <v>28</v>
      </c>
      <c r="I24" s="99"/>
      <c r="K24" s="79" t="s">
        <v>29</v>
      </c>
    </row>
    <row r="25" spans="1:13" x14ac:dyDescent="0.35">
      <c r="A25" s="378"/>
      <c r="B25" s="378"/>
      <c r="C25" s="378"/>
      <c r="D25" s="378"/>
      <c r="E25" s="378"/>
      <c r="F25" s="378"/>
      <c r="G25" s="378"/>
      <c r="H25" s="378"/>
      <c r="I25" s="378"/>
      <c r="J25" s="378"/>
      <c r="K25" s="378"/>
      <c r="L25" s="378"/>
      <c r="M25" s="378"/>
    </row>
    <row r="26" spans="1:13" x14ac:dyDescent="0.35">
      <c r="A26" s="378"/>
      <c r="B26" s="378"/>
      <c r="C26" s="378"/>
      <c r="D26" s="378"/>
      <c r="E26" s="378"/>
      <c r="F26" s="378"/>
      <c r="G26" s="378"/>
      <c r="H26" s="378"/>
      <c r="I26" s="378"/>
      <c r="J26" s="378"/>
      <c r="K26" s="378"/>
      <c r="L26" s="378"/>
      <c r="M26" s="378"/>
    </row>
    <row r="27" spans="1:13" x14ac:dyDescent="0.35">
      <c r="A27" s="89"/>
    </row>
  </sheetData>
  <sheetProtection algorithmName="SHA-512" hashValue="enCLSy/p7G8j/+3HWNO/Fstq7yluaP/Jv6/mfGcG4WjVvozzlKET/DNwOwftv6Q4XKDJEX/DX5buGq/3N8vBxw==" saltValue="slK3XjDWtVTG0B0FESfiQQ==" spinCount="100000" sheet="1" formatCells="0" formatColumns="0" formatRows="0" insertRows="0"/>
  <mergeCells count="8">
    <mergeCell ref="A25:M25"/>
    <mergeCell ref="A26:M26"/>
    <mergeCell ref="A1:M1"/>
    <mergeCell ref="A2:M2"/>
    <mergeCell ref="A4:B4"/>
    <mergeCell ref="A21:M21"/>
    <mergeCell ref="A22:M22"/>
    <mergeCell ref="A23:M23"/>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82" fitToWidth="0" fitToHeight="0"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具名範圍</vt:lpstr>
      </vt:variant>
      <vt:variant>
        <vt:i4>14</vt:i4>
      </vt:variant>
    </vt:vector>
  </HeadingPairs>
  <TitlesOfParts>
    <vt:vector size="30" baseType="lpstr">
      <vt:lpstr>計畫經費彙總表</vt:lpstr>
      <vt:lpstr>人事費</vt:lpstr>
      <vt:lpstr>加班記錄</vt:lpstr>
      <vt:lpstr>顧問</vt:lpstr>
      <vt:lpstr>工時記錄表</vt:lpstr>
      <vt:lpstr>材料費</vt:lpstr>
      <vt:lpstr>設備使用費</vt:lpstr>
      <vt:lpstr>設備使用記錄表</vt:lpstr>
      <vt:lpstr>設備維護費</vt:lpstr>
      <vt:lpstr>技術購買費</vt:lpstr>
      <vt:lpstr>委託研究費</vt:lpstr>
      <vt:lpstr>委託勞務費</vt:lpstr>
      <vt:lpstr>國內差旅費</vt:lpstr>
      <vt:lpstr>國外差旅費</vt:lpstr>
      <vt:lpstr>研發成果廣告宣傳支出</vt:lpstr>
      <vt:lpstr>其他市場驗證支出</vt:lpstr>
      <vt:lpstr>人事費!Print_Area</vt:lpstr>
      <vt:lpstr>工時記錄表!Print_Area</vt:lpstr>
      <vt:lpstr>加班記錄!Print_Area</vt:lpstr>
      <vt:lpstr>技術購買費!Print_Area</vt:lpstr>
      <vt:lpstr>材料費!Print_Area</vt:lpstr>
      <vt:lpstr>其他市場驗證支出!Print_Area</vt:lpstr>
      <vt:lpstr>研發成果廣告宣傳支出!Print_Area</vt:lpstr>
      <vt:lpstr>計畫經費彙總表!Print_Area</vt:lpstr>
      <vt:lpstr>國內差旅費!Print_Area</vt:lpstr>
      <vt:lpstr>國外差旅費!Print_Area</vt:lpstr>
      <vt:lpstr>設備使用記錄表!Print_Area</vt:lpstr>
      <vt:lpstr>設備使用費!Print_Area</vt:lpstr>
      <vt:lpstr>設備維護費!Print_Area</vt:lpstr>
      <vt:lpstr>顧問!Print_Area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MichaelHuang</cp:lastModifiedBy>
  <cp:lastPrinted>2025-04-07T02:35:53Z</cp:lastPrinted>
  <dcterms:created xsi:type="dcterms:W3CDTF">1998-03-19T06:09:40Z</dcterms:created>
  <dcterms:modified xsi:type="dcterms:W3CDTF">2025-04-07T03:55:00Z</dcterms:modified>
</cp:coreProperties>
</file>